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2 от 28.02.2021\Приложение к вопросу № 02-02 от 26.02.21 (ТПОМС на 2021г)\"/>
    </mc:Choice>
  </mc:AlternateContent>
  <bookViews>
    <workbookView xWindow="480" yWindow="120" windowWidth="27795" windowHeight="12075"/>
  </bookViews>
  <sheets>
    <sheet name="Приложение №2-(измен. ВМП,ЭКО)" sheetId="2" r:id="rId1"/>
  </sheets>
  <definedNames>
    <definedName name="_xlnm.Print_Area" localSheetId="0">'Приложение №2-(измен. ВМП,ЭКО)'!$A$1:$N$145</definedName>
  </definedNames>
  <calcPr calcId="162913"/>
</workbook>
</file>

<file path=xl/calcChain.xml><?xml version="1.0" encoding="utf-8"?>
<calcChain xmlns="http://schemas.openxmlformats.org/spreadsheetml/2006/main">
  <c r="P142" i="2" l="1"/>
  <c r="Q142" i="2" s="1"/>
  <c r="P141" i="2"/>
  <c r="Q141" i="2" s="1"/>
  <c r="P140" i="2"/>
  <c r="Q140" i="2" s="1"/>
  <c r="P139" i="2"/>
  <c r="Q139" i="2" s="1"/>
  <c r="P138" i="2"/>
  <c r="Q138" i="2" s="1"/>
  <c r="P137" i="2"/>
  <c r="Q137" i="2" s="1"/>
  <c r="P136" i="2"/>
  <c r="Q136" i="2" s="1"/>
  <c r="Q135" i="2"/>
  <c r="P135" i="2"/>
  <c r="P134" i="2"/>
  <c r="Q134" i="2" s="1"/>
  <c r="P133" i="2"/>
  <c r="Q133" i="2" s="1"/>
  <c r="P132" i="2"/>
  <c r="Q132" i="2" s="1"/>
  <c r="Q131" i="2"/>
  <c r="P131" i="2"/>
  <c r="K131" i="2"/>
  <c r="Q129" i="2"/>
  <c r="P128" i="2"/>
  <c r="Q128" i="2" s="1"/>
  <c r="L123" i="2"/>
  <c r="J123" i="2"/>
  <c r="K102" i="2"/>
  <c r="M76" i="2"/>
  <c r="K76" i="2"/>
  <c r="M55" i="2"/>
  <c r="K55" i="2"/>
  <c r="N50" i="2"/>
  <c r="M50" i="2"/>
  <c r="L50" i="2"/>
  <c r="K50" i="2"/>
  <c r="J50" i="2"/>
  <c r="I50" i="2"/>
  <c r="H50" i="2"/>
  <c r="N49" i="2"/>
  <c r="M49" i="2"/>
  <c r="L49" i="2"/>
  <c r="K49" i="2"/>
  <c r="J49" i="2"/>
  <c r="I49" i="2"/>
  <c r="H49" i="2"/>
  <c r="N48" i="2"/>
  <c r="M48" i="2"/>
  <c r="L48" i="2"/>
  <c r="K48" i="2"/>
  <c r="J48" i="2"/>
  <c r="I48" i="2"/>
  <c r="H48" i="2"/>
  <c r="N47" i="2"/>
  <c r="M47" i="2"/>
  <c r="L47" i="2"/>
  <c r="K47" i="2"/>
  <c r="J47" i="2"/>
  <c r="I47" i="2"/>
  <c r="H47" i="2"/>
  <c r="N46" i="2"/>
  <c r="M46" i="2"/>
  <c r="L46" i="2"/>
  <c r="K46" i="2"/>
  <c r="J46" i="2"/>
  <c r="I46" i="2"/>
  <c r="H46" i="2"/>
  <c r="N45" i="2"/>
  <c r="M45" i="2"/>
  <c r="L45" i="2"/>
  <c r="K45" i="2"/>
  <c r="J45" i="2"/>
  <c r="I45" i="2"/>
  <c r="H45" i="2"/>
  <c r="N44" i="2"/>
  <c r="M44" i="2"/>
  <c r="L44" i="2"/>
  <c r="K44" i="2"/>
  <c r="J44" i="2"/>
  <c r="I44" i="2"/>
  <c r="H44" i="2"/>
  <c r="M43" i="2"/>
  <c r="K43" i="2"/>
  <c r="I43" i="2"/>
  <c r="H43" i="2"/>
  <c r="N42" i="2"/>
  <c r="M42" i="2"/>
  <c r="L42" i="2"/>
  <c r="K42" i="2"/>
  <c r="J42" i="2"/>
  <c r="I42" i="2"/>
  <c r="H42" i="2"/>
  <c r="N41" i="2"/>
  <c r="M41" i="2"/>
  <c r="L41" i="2"/>
  <c r="K41" i="2"/>
  <c r="J41" i="2"/>
  <c r="I41" i="2"/>
  <c r="H41" i="2"/>
  <c r="N40" i="2"/>
  <c r="M40" i="2"/>
  <c r="L40" i="2"/>
  <c r="K40" i="2"/>
  <c r="J40" i="2"/>
  <c r="I40" i="2"/>
  <c r="H40" i="2"/>
  <c r="N39" i="2"/>
  <c r="M39" i="2"/>
  <c r="L39" i="2"/>
  <c r="K39" i="2"/>
  <c r="J39" i="2"/>
  <c r="I39" i="2"/>
  <c r="H39" i="2"/>
  <c r="N38" i="2"/>
  <c r="M38" i="2"/>
  <c r="L38" i="2"/>
  <c r="K38" i="2"/>
  <c r="J38" i="2"/>
  <c r="I38" i="2"/>
  <c r="H38" i="2"/>
  <c r="N37" i="2"/>
  <c r="M37" i="2"/>
  <c r="L37" i="2"/>
  <c r="K37" i="2"/>
  <c r="J37" i="2"/>
  <c r="I37" i="2"/>
  <c r="H37" i="2"/>
  <c r="N36" i="2"/>
  <c r="M36" i="2"/>
  <c r="L36" i="2"/>
  <c r="K36" i="2"/>
  <c r="J36" i="2"/>
  <c r="I36" i="2"/>
  <c r="H36" i="2"/>
  <c r="N35" i="2"/>
  <c r="M35" i="2"/>
  <c r="L35" i="2"/>
  <c r="K35" i="2"/>
  <c r="J35" i="2"/>
  <c r="I35" i="2"/>
  <c r="H35" i="2"/>
  <c r="N31" i="2"/>
  <c r="M31" i="2"/>
  <c r="L31" i="2"/>
  <c r="K31" i="2"/>
  <c r="J31" i="2"/>
  <c r="I31" i="2"/>
  <c r="H31" i="2"/>
  <c r="N30" i="2"/>
  <c r="M30" i="2"/>
  <c r="L30" i="2"/>
  <c r="K30" i="2"/>
  <c r="J30" i="2"/>
  <c r="I30" i="2"/>
  <c r="H30" i="2"/>
  <c r="N29" i="2"/>
  <c r="M29" i="2"/>
  <c r="L29" i="2"/>
  <c r="K29" i="2"/>
  <c r="J29" i="2"/>
  <c r="I29" i="2"/>
  <c r="H29" i="2"/>
  <c r="N28" i="2"/>
  <c r="M28" i="2"/>
  <c r="M27" i="2" s="1"/>
  <c r="L28" i="2"/>
  <c r="K28" i="2"/>
  <c r="K27" i="2" s="1"/>
  <c r="K123" i="2" s="1"/>
  <c r="J124" i="2" s="1"/>
  <c r="J28" i="2"/>
  <c r="I28" i="2"/>
  <c r="H28" i="2"/>
  <c r="M123" i="2" l="1"/>
  <c r="L124" i="2" s="1"/>
  <c r="N76" i="2"/>
  <c r="N26" i="2" l="1"/>
  <c r="N55" i="2"/>
  <c r="N8" i="2"/>
  <c r="N27" i="2"/>
  <c r="N123" i="2" l="1"/>
</calcChain>
</file>

<file path=xl/sharedStrings.xml><?xml version="1.0" encoding="utf-8"?>
<sst xmlns="http://schemas.openxmlformats.org/spreadsheetml/2006/main" count="702" uniqueCount="250">
  <si>
    <t>УТВЕРЖДЕННАЯ СТОИМОСТЬ</t>
  </si>
  <si>
    <t>территориальной программы государственных гарантий бесплатного оказания  гражданам</t>
  </si>
  <si>
    <t xml:space="preserve"> медицинской помощи по условиям ее оказания на 2021 год</t>
  </si>
  <si>
    <t>Медицинская помощь по источникам финансового обеспечения и условиям предоставления</t>
  </si>
  <si>
    <t xml:space="preserve"> № строк</t>
  </si>
  <si>
    <t>Единица измерения</t>
  </si>
  <si>
    <t xml:space="preserve">Объем медицинской помощи на
1 жителя (норматив объемов представления медицинской помощи в расчете на 1 застрахованное лицо) </t>
  </si>
  <si>
    <t>Стоимость единицы объема медицинской помощи норматив финансовых затрат на единицу объема представления медицинской помощи)</t>
  </si>
  <si>
    <t xml:space="preserve">Подушевые нормативы финансирования территориальной программы                      </t>
  </si>
  <si>
    <t>Стоимость территориальной программы по источникам её финансового обеспечения</t>
  </si>
  <si>
    <t xml:space="preserve">руб. </t>
  </si>
  <si>
    <t>тыс.руб.</t>
  </si>
  <si>
    <t>за счёт средств конс.бюджета субьекта РФ</t>
  </si>
  <si>
    <t>за счёт  средств ОМС</t>
  </si>
  <si>
    <t>в % к итогу</t>
  </si>
  <si>
    <t>А</t>
  </si>
  <si>
    <t>I. Медицинская помощь, предоставляемая за счет консолидированного бюджета Российской Федерации,  в том числе:</t>
  </si>
  <si>
    <t>01</t>
  </si>
  <si>
    <t>Х</t>
  </si>
  <si>
    <t>1 скорая, в том числе скорая специализированная медицинская помощь, не включенная в территориальную пронрамму ОМС, в том числе:</t>
  </si>
  <si>
    <t>02</t>
  </si>
  <si>
    <t xml:space="preserve"> вызов</t>
  </si>
  <si>
    <t xml:space="preserve">            не идентифицированным и не застрахованным в системе ОМС лицам</t>
  </si>
  <si>
    <t>03</t>
  </si>
  <si>
    <t>вызов</t>
  </si>
  <si>
    <t xml:space="preserve">            скорая медицинская помощь при санитарно-авиационной эвакуации</t>
  </si>
  <si>
    <t>04</t>
  </si>
  <si>
    <t>2. медицинская помощь в амбулаторных условиях, в том числе:</t>
  </si>
  <si>
    <t>05</t>
  </si>
  <si>
    <t>посещение с профилактическими  и иными целями, в том числе</t>
  </si>
  <si>
    <t>06</t>
  </si>
  <si>
    <t xml:space="preserve"> посещение по паллиативной медицинской помощи, включая</t>
  </si>
  <si>
    <t>07</t>
  </si>
  <si>
    <t xml:space="preserve">включая посещение по паллиативной медицинской помощи без учета посещения на дому патронажными бригадами </t>
  </si>
  <si>
    <t>08</t>
  </si>
  <si>
    <t xml:space="preserve">посещение на дому выездными патронажными бригадами </t>
  </si>
  <si>
    <t>09</t>
  </si>
  <si>
    <t>обращений</t>
  </si>
  <si>
    <t>не идентифицированным и не застрахованным в системе ОМС лицам</t>
  </si>
  <si>
    <t>10</t>
  </si>
  <si>
    <t>посещение с профилактическими  и иными целями</t>
  </si>
  <si>
    <t>11</t>
  </si>
  <si>
    <t>3. специализированная медицинская помощь в стационарных условиях, в том числе:</t>
  </si>
  <si>
    <t>12</t>
  </si>
  <si>
    <t>случай госпитализации</t>
  </si>
  <si>
    <t>13</t>
  </si>
  <si>
    <t>4. медицинская помощь в условиях дневного стационара, в том числе:</t>
  </si>
  <si>
    <t>14</t>
  </si>
  <si>
    <t>случай лечения</t>
  </si>
  <si>
    <t>15</t>
  </si>
  <si>
    <t>5. паллиативная медицинская помощь в стационарных условиях</t>
  </si>
  <si>
    <t>16</t>
  </si>
  <si>
    <t>койко-день</t>
  </si>
  <si>
    <t xml:space="preserve">6. иные государственные и муниципальные услуги (работы) </t>
  </si>
  <si>
    <t>17</t>
  </si>
  <si>
    <t>¾</t>
  </si>
  <si>
    <t xml:space="preserve">5.  высокотехнологичная медицинская помощь, оказываемая в медицинских организациях субъекта РФ      </t>
  </si>
  <si>
    <t>18</t>
  </si>
  <si>
    <t>II. Средства консолидированного бюджета субъекта РФ на приобретение медицинского оборудования для медицинских организаций, работающих в системе ОМС</t>
  </si>
  <si>
    <t>19</t>
  </si>
  <si>
    <t>III. Медицинская помощь в рамках территориальной программы ОМС:</t>
  </si>
  <si>
    <t>20</t>
  </si>
  <si>
    <t xml:space="preserve"> - скорая медицинская помощь (сумма строк 29+34+41)</t>
  </si>
  <si>
    <t>21</t>
  </si>
  <si>
    <t xml:space="preserve"> -медицинская помощь  в амбулаторных условиях</t>
  </si>
  <si>
    <t>сумма строк</t>
  </si>
  <si>
    <t>30.1+35.1+42.1</t>
  </si>
  <si>
    <t>22.1</t>
  </si>
  <si>
    <t xml:space="preserve">комплексное посещение для проведения профилактических медицинских осмотров </t>
  </si>
  <si>
    <t>30.2+35.2+42.2</t>
  </si>
  <si>
    <t>22.2</t>
  </si>
  <si>
    <t>комплексное посещение для проведения диспансеризации</t>
  </si>
  <si>
    <t>30.3+35.3+42.3</t>
  </si>
  <si>
    <t>22.3</t>
  </si>
  <si>
    <t xml:space="preserve">посещение с иными целями </t>
  </si>
  <si>
    <t>35.4</t>
  </si>
  <si>
    <t>22.4</t>
  </si>
  <si>
    <t xml:space="preserve"> посещение по паллиативной медицинской помощи, включая***</t>
  </si>
  <si>
    <t>35.4.1</t>
  </si>
  <si>
    <t>22.4.1</t>
  </si>
  <si>
    <t xml:space="preserve">посещение по паллиативной медицинской помощи без учета посещения на дому патронажными бригадами </t>
  </si>
  <si>
    <t>35.4.2</t>
  </si>
  <si>
    <t>22.4.2</t>
  </si>
  <si>
    <t>30.4+35.5+42.4</t>
  </si>
  <si>
    <t>22.5</t>
  </si>
  <si>
    <t>посещение по неотложной медицинской помощи</t>
  </si>
  <si>
    <t>30.5+35.6+42.5</t>
  </si>
  <si>
    <t>22.6</t>
  </si>
  <si>
    <t>30.5.1+35.6.1+42.5.1</t>
  </si>
  <si>
    <t>22.6.1</t>
  </si>
  <si>
    <t>КТ</t>
  </si>
  <si>
    <t>30.5.2+35.6.2+42.5.2</t>
  </si>
  <si>
    <t>22.6.2</t>
  </si>
  <si>
    <t>МРТ</t>
  </si>
  <si>
    <t>30.5.3+35.6.3+42.5.3</t>
  </si>
  <si>
    <t>22.6.3</t>
  </si>
  <si>
    <t>УЗИ сердечно-сосудистой системы</t>
  </si>
  <si>
    <t>30.5.4+35.6.4+42.5.4</t>
  </si>
  <si>
    <t>22.6.4</t>
  </si>
  <si>
    <t xml:space="preserve">Эндоскопическое диагностическое </t>
  </si>
  <si>
    <t>30.5.5+35.6.5+42.5.5</t>
  </si>
  <si>
    <t>22.6.5</t>
  </si>
  <si>
    <t>Молекулярно-генетическое</t>
  </si>
  <si>
    <t>30.5.6+35.6.6+42.5.6</t>
  </si>
  <si>
    <t>22.6.6</t>
  </si>
  <si>
    <t>Патологоанатомическое</t>
  </si>
  <si>
    <t>30.5.7+35.6.7+42.5.7</t>
  </si>
  <si>
    <t>22.6.7</t>
  </si>
  <si>
    <t>Тестирование на выявление новой коронавирусной инфекции</t>
  </si>
  <si>
    <t xml:space="preserve"> - специализированная медицинская помощь в стационарных условиях (сумма строк 31+36+43),  в том числе:</t>
  </si>
  <si>
    <t>23</t>
  </si>
  <si>
    <t xml:space="preserve">          медицинская помощь по профилю "Онкология"  (сумма строк 31.1+36.1+43.1) </t>
  </si>
  <si>
    <t>23.1</t>
  </si>
  <si>
    <t xml:space="preserve">          медицинская реабилитация в стационарных условиях (сумма строк 31.2+36.2+43.2) </t>
  </si>
  <si>
    <t>23.2</t>
  </si>
  <si>
    <t xml:space="preserve">          высокотехнологичная медицинская помощь (сумма строк 31.3+36.3+43.3) </t>
  </si>
  <si>
    <t>23.3</t>
  </si>
  <si>
    <t xml:space="preserve"> - медицинская помощь в условиях дневного стационара (сумма строк 32+37+44), в том числе:</t>
  </si>
  <si>
    <t>24</t>
  </si>
  <si>
    <t xml:space="preserve">          медицинская помощь по профилю "Онкология"  (сумма строк 32.1+37.1+44.1) </t>
  </si>
  <si>
    <t>24.1</t>
  </si>
  <si>
    <t xml:space="preserve">         при экстракорпоральном оплодотворении (сумма строк 32.2+37.2+44.2)</t>
  </si>
  <si>
    <t>24.2</t>
  </si>
  <si>
    <t xml:space="preserve"> - палиативная медицинская помощь (равно строке 38)</t>
  </si>
  <si>
    <t>25</t>
  </si>
  <si>
    <t xml:space="preserve"> - расходы на ведение дела СМО</t>
  </si>
  <si>
    <t>26</t>
  </si>
  <si>
    <t xml:space="preserve"> - иные расходы (равно строке 39)</t>
  </si>
  <si>
    <t>27</t>
  </si>
  <si>
    <t>из строки 20:</t>
  </si>
  <si>
    <t>1.Медицинская помощь, предоставляемая в рамках базовой программы ОМС  застрахованным лицам:</t>
  </si>
  <si>
    <t>28</t>
  </si>
  <si>
    <t xml:space="preserve"> - скорая медицинская помощь </t>
  </si>
  <si>
    <t>29</t>
  </si>
  <si>
    <t>30.1</t>
  </si>
  <si>
    <t>30.2</t>
  </si>
  <si>
    <t>30.3</t>
  </si>
  <si>
    <t>30.4</t>
  </si>
  <si>
    <t>30.5</t>
  </si>
  <si>
    <t>обращение</t>
  </si>
  <si>
    <t>30.5.1</t>
  </si>
  <si>
    <t>30.5.2</t>
  </si>
  <si>
    <t>30.5.3</t>
  </si>
  <si>
    <t>30.5.4</t>
  </si>
  <si>
    <t>30.5.5</t>
  </si>
  <si>
    <t>30.5.6</t>
  </si>
  <si>
    <t>30.5.7</t>
  </si>
  <si>
    <t xml:space="preserve"> - специализированная медицинская помощь в стационарных условиях ,  в том числе:</t>
  </si>
  <si>
    <t>31</t>
  </si>
  <si>
    <t xml:space="preserve">          медицинская помощь по профилю "Онкология" </t>
  </si>
  <si>
    <t>31.1</t>
  </si>
  <si>
    <t xml:space="preserve">          медицинская реабилитация в стационарных условиях</t>
  </si>
  <si>
    <t>31.2</t>
  </si>
  <si>
    <t xml:space="preserve">           высокотехнологичная медицинская помощь</t>
  </si>
  <si>
    <t xml:space="preserve"> - медицинская помощь в условиях дневного стационара</t>
  </si>
  <si>
    <t>32</t>
  </si>
  <si>
    <t>32.1</t>
  </si>
  <si>
    <t xml:space="preserve">          при экстракорпоральном оплодотворении </t>
  </si>
  <si>
    <t>32.2</t>
  </si>
  <si>
    <t>2. Медицинская помощь по видам и заболеваниям, не установленным базовой программой:</t>
  </si>
  <si>
    <t>33</t>
  </si>
  <si>
    <t>34</t>
  </si>
  <si>
    <t>35.1</t>
  </si>
  <si>
    <t>35.2</t>
  </si>
  <si>
    <t>35.3</t>
  </si>
  <si>
    <t>35.5</t>
  </si>
  <si>
    <t>35.6</t>
  </si>
  <si>
    <t>35.6.1</t>
  </si>
  <si>
    <t>35.6.2</t>
  </si>
  <si>
    <t>35.6.3</t>
  </si>
  <si>
    <t>35.6.4</t>
  </si>
  <si>
    <t>35.6.5</t>
  </si>
  <si>
    <t>35.6.6</t>
  </si>
  <si>
    <t>35.6.7</t>
  </si>
  <si>
    <t>36</t>
  </si>
  <si>
    <t>36.1</t>
  </si>
  <si>
    <t>36.2</t>
  </si>
  <si>
    <t>36.3</t>
  </si>
  <si>
    <t>37</t>
  </si>
  <si>
    <t>37.1</t>
  </si>
  <si>
    <t xml:space="preserve">         при экстракорпоральном оплодотворении </t>
  </si>
  <si>
    <t>37.2</t>
  </si>
  <si>
    <t xml:space="preserve"> - палиативная медицинская помощь в стационарных условиях</t>
  </si>
  <si>
    <t>38</t>
  </si>
  <si>
    <t xml:space="preserve"> - иные расходы </t>
  </si>
  <si>
    <t>39</t>
  </si>
  <si>
    <t>3. Медицинская помощь по видам и заболеваниям, установленным базовой программой (дополнительное финансовое обеспечение) :</t>
  </si>
  <si>
    <t>40</t>
  </si>
  <si>
    <t>41</t>
  </si>
  <si>
    <t>42.1</t>
  </si>
  <si>
    <t>42.2</t>
  </si>
  <si>
    <t>42.3</t>
  </si>
  <si>
    <t>42.4</t>
  </si>
  <si>
    <t>42.5</t>
  </si>
  <si>
    <t>42.5.1</t>
  </si>
  <si>
    <t>42.5.2</t>
  </si>
  <si>
    <t>42.5.3</t>
  </si>
  <si>
    <t>42.5.4</t>
  </si>
  <si>
    <t>42.5.5</t>
  </si>
  <si>
    <t>42.5.6</t>
  </si>
  <si>
    <t>42.5.7</t>
  </si>
  <si>
    <t>43</t>
  </si>
  <si>
    <t>43.1</t>
  </si>
  <si>
    <t>43.2</t>
  </si>
  <si>
    <t>43.3</t>
  </si>
  <si>
    <t>44</t>
  </si>
  <si>
    <t>44.1</t>
  </si>
  <si>
    <t>44.2</t>
  </si>
  <si>
    <t>ИТОГО (сумма строк 01+19+20)</t>
  </si>
  <si>
    <t>45</t>
  </si>
  <si>
    <t>ПОСТОЯННОЕ НАСЕЛЕНИЕ :</t>
  </si>
  <si>
    <t>тыс. чел.</t>
  </si>
  <si>
    <t>ЗАСТРАХОВАННОЕ НАСЕЛЕНИЕ :</t>
  </si>
  <si>
    <r>
      <t xml:space="preserve">ОБЪЕМЫ МЕДИЦИНСКОЙ ПОМОЩИ </t>
    </r>
    <r>
      <rPr>
        <b/>
        <u/>
        <sz val="18"/>
        <color rgb="FF0000FF"/>
        <rFont val="Times New Roman"/>
        <family val="1"/>
        <charset val="204"/>
      </rPr>
      <t>(БЮДЖЕТ)</t>
    </r>
    <r>
      <rPr>
        <b/>
        <sz val="18"/>
        <color rgb="FF0000FF"/>
        <rFont val="Times New Roman"/>
        <family val="1"/>
        <charset val="204"/>
      </rPr>
      <t>:</t>
    </r>
  </si>
  <si>
    <r>
      <t xml:space="preserve">ОБЪЕМЫ МЕДИЦИНСКОЙ ПОМОЩИ  </t>
    </r>
    <r>
      <rPr>
        <b/>
        <u/>
        <sz val="18"/>
        <color rgb="FF0000FF"/>
        <rFont val="Times New Roman"/>
        <family val="1"/>
        <charset val="204"/>
      </rPr>
      <t>(ОМС)</t>
    </r>
    <r>
      <rPr>
        <b/>
        <sz val="18"/>
        <color rgb="FF0000FF"/>
        <rFont val="Times New Roman"/>
        <family val="1"/>
        <charset val="204"/>
      </rPr>
      <t>:</t>
    </r>
  </si>
  <si>
    <t>СКОРАЯ МЕДИЦИНСКАЯ ПОМОЩЬ, в т.ч.</t>
  </si>
  <si>
    <t>1. Скорая медицинская помощь</t>
  </si>
  <si>
    <t>вызовов</t>
  </si>
  <si>
    <t xml:space="preserve"> - не идентифицированным и не застрахованным</t>
  </si>
  <si>
    <t>2.Амбулаторая помощь:</t>
  </si>
  <si>
    <t>посещений</t>
  </si>
  <si>
    <t>ПРОФИЛАКТИЧЕСКИЕ ПОСЕЩЕНИЯ</t>
  </si>
  <si>
    <t>посещение</t>
  </si>
  <si>
    <t>2.1.профилактические посещения</t>
  </si>
  <si>
    <t>в том числе посещение по паллиативной медицинской помощи</t>
  </si>
  <si>
    <t>в том числе для проведения профилактических осмотров</t>
  </si>
  <si>
    <t>включая посещение по паллиативной медицинской помощи без учета посещения на дому патронажными бригадами паллиативной медицинкой помощи</t>
  </si>
  <si>
    <t>для проведения профилактических осмотров (без учёта диспансеризации)</t>
  </si>
  <si>
    <t>комплексных посещений</t>
  </si>
  <si>
    <t>включая посещение на дому выездными патронажными бригадами паллиативной медицинской помощи</t>
  </si>
  <si>
    <t>включая комплексное посещение в рамках диспансеризации</t>
  </si>
  <si>
    <t>ОБРАЩЕНИЯ</t>
  </si>
  <si>
    <t xml:space="preserve">2.2. неотложная помощь </t>
  </si>
  <si>
    <t>В СТАЦИОНАРНЫХ УСЛОВИЯХ, в том числе:</t>
  </si>
  <si>
    <t>2.2. обращений по заболеванию</t>
  </si>
  <si>
    <t>3. Стационарная помощь, в том числе:</t>
  </si>
  <si>
    <t>МЕДИЦИНСКАЯ РЕАБИЛИТАЦИЯ</t>
  </si>
  <si>
    <t xml:space="preserve"> - медицинская помощь по профилю "Онкология"</t>
  </si>
  <si>
    <t xml:space="preserve"> - медицинская реабилитация</t>
  </si>
  <si>
    <t>ПАЛЛИАТИВНАЯ ПОМОЩЬ (сестринский уход)</t>
  </si>
  <si>
    <t>высокотехнологичная медицинская помощь</t>
  </si>
  <si>
    <t>4. Дневные стационары</t>
  </si>
  <si>
    <t>ВЫСОКОТЕХНОЛОГИЧНАЯ ПОМОЩЬ</t>
  </si>
  <si>
    <t>в том числе  медицинская помощь по профилю "Онкология"</t>
  </si>
  <si>
    <t xml:space="preserve"> - экстракорпоральное оплодотворение</t>
  </si>
  <si>
    <t>В ДНЕВНЫХ СТАЦИОНАРАХ</t>
  </si>
  <si>
    <t>пациенто-день</t>
  </si>
  <si>
    <t xml:space="preserve">эндоскопическое диагностическое </t>
  </si>
  <si>
    <t>молекулярно-генетическое</t>
  </si>
  <si>
    <t>гистологическое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</si>
</sst>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00"/>
    <numFmt numFmtId="165" formatCode="#,##0.0"/>
    <numFmt numFmtId="166" formatCode="0.0000"/>
    <numFmt numFmtId="167" formatCode="0.00000"/>
    <numFmt numFmtId="168" formatCode="0.000000"/>
    <numFmt numFmtId="169" formatCode="0.0000000"/>
    <numFmt numFmtId="170" formatCode="0.0"/>
    <numFmt numFmtId="171" formatCode="_-* #,##0.00&quot;р.&quot;_-;\-* #,##0.00&quot;р.&quot;_-;_-* &quot;-&quot;??&quot;р.&quot;_-;_-@_-"/>
    <numFmt numFmtId="172" formatCode="_-* #,##0.00_р_._-;\-* #,##0.00_р_._-;_-* &quot;-&quot;??_р_._-;_-@_-"/>
  </numFmts>
  <fonts count="5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8.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0"/>
      <name val="Arial Cyr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sz val="2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name val="Arial Cyr"/>
      <charset val="204"/>
    </font>
    <font>
      <b/>
      <sz val="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u/>
      <sz val="18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7">
    <xf numFmtId="0" fontId="0" fillId="0" borderId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23" borderId="0" applyNumberFormat="0" applyBorder="0" applyAlignment="0" applyProtection="0"/>
    <xf numFmtId="0" fontId="36" fillId="7" borderId="0" applyNumberFormat="0" applyBorder="0" applyAlignment="0" applyProtection="0"/>
    <xf numFmtId="0" fontId="37" fillId="24" borderId="31" applyNumberFormat="0" applyAlignment="0" applyProtection="0"/>
    <xf numFmtId="0" fontId="38" fillId="25" borderId="32" applyNumberFormat="0" applyAlignment="0" applyProtection="0"/>
    <xf numFmtId="0" fontId="39" fillId="0" borderId="0" applyNumberFormat="0" applyFill="0" applyBorder="0" applyAlignment="0" applyProtection="0"/>
    <xf numFmtId="0" fontId="40" fillId="8" borderId="0" applyNumberFormat="0" applyBorder="0" applyAlignment="0" applyProtection="0"/>
    <xf numFmtId="0" fontId="41" fillId="0" borderId="33" applyNumberFormat="0" applyFill="0" applyAlignment="0" applyProtection="0"/>
    <xf numFmtId="0" fontId="42" fillId="0" borderId="34" applyNumberFormat="0" applyFill="0" applyAlignment="0" applyProtection="0"/>
    <xf numFmtId="0" fontId="43" fillId="0" borderId="35" applyNumberFormat="0" applyFill="0" applyAlignment="0" applyProtection="0"/>
    <xf numFmtId="0" fontId="43" fillId="0" borderId="0" applyNumberFormat="0" applyFill="0" applyBorder="0" applyAlignment="0" applyProtection="0"/>
    <xf numFmtId="0" fontId="44" fillId="11" borderId="31" applyNumberFormat="0" applyAlignment="0" applyProtection="0"/>
    <xf numFmtId="0" fontId="45" fillId="0" borderId="36" applyNumberFormat="0" applyFill="0" applyAlignment="0" applyProtection="0"/>
    <xf numFmtId="0" fontId="46" fillId="26" borderId="0" applyNumberFormat="0" applyBorder="0" applyAlignment="0" applyProtection="0"/>
    <xf numFmtId="0" fontId="2" fillId="27" borderId="37" applyNumberFormat="0" applyFont="0" applyAlignment="0" applyProtection="0"/>
    <xf numFmtId="0" fontId="47" fillId="24" borderId="38" applyNumberFormat="0" applyAlignment="0" applyProtection="0"/>
    <xf numFmtId="0" fontId="48" fillId="0" borderId="0" applyNumberFormat="0" applyFill="0" applyBorder="0" applyAlignment="0" applyProtection="0"/>
    <xf numFmtId="0" fontId="49" fillId="0" borderId="39" applyNumberFormat="0" applyFill="0" applyAlignment="0" applyProtection="0"/>
    <xf numFmtId="0" fontId="50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</cellStyleXfs>
  <cellXfs count="235">
    <xf numFmtId="0" fontId="0" fillId="0" borderId="0" xfId="0"/>
    <xf numFmtId="0" fontId="0" fillId="0" borderId="0" xfId="0" applyFill="1"/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165" fontId="11" fillId="2" borderId="1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0" fontId="15" fillId="0" borderId="5" xfId="0" applyFont="1" applyFill="1" applyBorder="1" applyAlignment="1">
      <alignment horizontal="center" vertical="center" wrapText="1"/>
    </xf>
    <xf numFmtId="166" fontId="12" fillId="0" borderId="5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167" fontId="13" fillId="0" borderId="5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/>
    </xf>
    <xf numFmtId="165" fontId="8" fillId="3" borderId="14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wrapText="1"/>
    </xf>
    <xf numFmtId="165" fontId="8" fillId="0" borderId="5" xfId="0" applyNumberFormat="1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166" fontId="6" fillId="4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167" fontId="6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168" fontId="6" fillId="0" borderId="5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wrapText="1"/>
    </xf>
    <xf numFmtId="4" fontId="20" fillId="0" borderId="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wrapText="1"/>
    </xf>
    <xf numFmtId="169" fontId="6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/>
    </xf>
    <xf numFmtId="165" fontId="8" fillId="4" borderId="14" xfId="0" applyNumberFormat="1" applyFont="1" applyFill="1" applyBorder="1" applyAlignment="1">
      <alignment horizontal="center" vertical="center" wrapText="1"/>
    </xf>
    <xf numFmtId="49" fontId="4" fillId="4" borderId="17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wrapText="1"/>
    </xf>
    <xf numFmtId="164" fontId="6" fillId="4" borderId="5" xfId="0" applyNumberFormat="1" applyFont="1" applyFill="1" applyBorder="1" applyAlignment="1">
      <alignment horizontal="center" wrapText="1"/>
    </xf>
    <xf numFmtId="165" fontId="6" fillId="4" borderId="5" xfId="0" applyNumberFormat="1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horizont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wrapText="1"/>
    </xf>
    <xf numFmtId="170" fontId="8" fillId="0" borderId="5" xfId="0" applyNumberFormat="1" applyFont="1" applyFill="1" applyBorder="1" applyAlignment="1">
      <alignment horizontal="center" wrapText="1"/>
    </xf>
    <xf numFmtId="4" fontId="21" fillId="0" borderId="0" xfId="0" applyNumberFormat="1" applyFont="1" applyFill="1"/>
    <xf numFmtId="4" fontId="8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3" fontId="0" fillId="0" borderId="0" xfId="0" applyNumberFormat="1" applyFill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164" fontId="24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0" fontId="25" fillId="0" borderId="5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/>
    <xf numFmtId="0" fontId="28" fillId="0" borderId="0" xfId="0" applyFont="1" applyFill="1"/>
    <xf numFmtId="0" fontId="8" fillId="0" borderId="18" xfId="0" applyFont="1" applyFill="1" applyBorder="1" applyAlignment="1">
      <alignment wrapText="1"/>
    </xf>
    <xf numFmtId="3" fontId="29" fillId="5" borderId="19" xfId="0" applyNumberFormat="1" applyFont="1" applyFill="1" applyBorder="1" applyAlignment="1">
      <alignment horizontal="center" wrapText="1"/>
    </xf>
    <xf numFmtId="3" fontId="31" fillId="0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vertical="center" wrapText="1"/>
      <protection locked="0"/>
    </xf>
    <xf numFmtId="3" fontId="0" fillId="0" borderId="0" xfId="0" applyNumberFormat="1" applyFill="1"/>
    <xf numFmtId="0" fontId="6" fillId="0" borderId="22" xfId="0" applyFont="1" applyFill="1" applyBorder="1" applyAlignment="1">
      <alignment vertical="center" wrapText="1"/>
    </xf>
    <xf numFmtId="3" fontId="29" fillId="0" borderId="5" xfId="0" applyNumberFormat="1" applyFont="1" applyFill="1" applyBorder="1" applyAlignment="1">
      <alignment horizontal="center" wrapText="1"/>
    </xf>
    <xf numFmtId="0" fontId="9" fillId="0" borderId="13" xfId="0" applyFont="1" applyFill="1" applyBorder="1" applyAlignment="1">
      <alignment wrapText="1"/>
    </xf>
    <xf numFmtId="3" fontId="29" fillId="5" borderId="5" xfId="0" applyNumberFormat="1" applyFont="1" applyFill="1" applyBorder="1" applyAlignment="1">
      <alignment horizontal="center" wrapText="1"/>
    </xf>
    <xf numFmtId="0" fontId="32" fillId="0" borderId="5" xfId="0" applyFont="1" applyFill="1" applyBorder="1" applyAlignment="1">
      <alignment horizontal="left" vertical="center" wrapText="1"/>
    </xf>
    <xf numFmtId="3" fontId="29" fillId="5" borderId="5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>
      <alignment wrapText="1"/>
    </xf>
    <xf numFmtId="3" fontId="8" fillId="0" borderId="5" xfId="0" applyNumberFormat="1" applyFont="1" applyFill="1" applyBorder="1" applyAlignment="1">
      <alignment horizontal="center" wrapText="1"/>
    </xf>
    <xf numFmtId="3" fontId="8" fillId="0" borderId="28" xfId="0" applyNumberFormat="1" applyFont="1" applyFill="1" applyBorder="1" applyAlignment="1">
      <alignment horizont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1" fontId="21" fillId="0" borderId="0" xfId="0" applyNumberFormat="1" applyFont="1" applyFill="1"/>
    <xf numFmtId="0" fontId="21" fillId="0" borderId="0" xfId="0" applyFont="1" applyFill="1"/>
    <xf numFmtId="4" fontId="53" fillId="0" borderId="5" xfId="0" applyNumberFormat="1" applyFont="1" applyFill="1" applyBorder="1" applyAlignment="1">
      <alignment horizontal="center" wrapText="1"/>
    </xf>
    <xf numFmtId="4" fontId="53" fillId="0" borderId="5" xfId="0" applyNumberFormat="1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30" fillId="5" borderId="20" xfId="0" applyFont="1" applyFill="1" applyBorder="1" applyAlignment="1">
      <alignment horizontal="center" vertical="center" wrapText="1"/>
    </xf>
    <xf numFmtId="0" fontId="30" fillId="5" borderId="21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16" fillId="4" borderId="11" xfId="0" applyFont="1" applyFill="1" applyBorder="1" applyAlignment="1">
      <alignment horizontal="left" vertical="center" wrapText="1"/>
    </xf>
    <xf numFmtId="0" fontId="16" fillId="4" borderId="12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center" vertical="center" textRotation="90" wrapText="1"/>
    </xf>
    <xf numFmtId="0" fontId="19" fillId="0" borderId="16" xfId="0" applyFont="1" applyFill="1" applyBorder="1" applyAlignment="1">
      <alignment horizontal="center" vertical="center" textRotation="90" wrapText="1"/>
    </xf>
    <xf numFmtId="0" fontId="19" fillId="0" borderId="17" xfId="0" applyFont="1" applyFill="1" applyBorder="1" applyAlignment="1">
      <alignment horizontal="center" vertical="center" textRotation="90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9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8" fontId="53" fillId="0" borderId="5" xfId="0" applyNumberFormat="1" applyFont="1" applyFill="1" applyBorder="1" applyAlignment="1">
      <alignment horizontal="center" vertical="center" wrapText="1"/>
    </xf>
    <xf numFmtId="169" fontId="53" fillId="0" borderId="5" xfId="0" applyNumberFormat="1" applyFont="1" applyFill="1" applyBorder="1" applyAlignment="1">
      <alignment horizontal="center" vertical="center" wrapText="1"/>
    </xf>
  </cellXfs>
  <cellStyles count="7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енежный 2" xfId="42"/>
    <cellStyle name="Денежный 3" xfId="43"/>
    <cellStyle name="Обычный" xfId="0" builtinId="0"/>
    <cellStyle name="Обычный 10" xfId="44"/>
    <cellStyle name="Обычный 11" xfId="45"/>
    <cellStyle name="Обычный 12" xfId="46"/>
    <cellStyle name="Обычный 13" xfId="47"/>
    <cellStyle name="Обычный 14" xfId="48"/>
    <cellStyle name="Обычный 15" xfId="49"/>
    <cellStyle name="Обычный 16" xfId="50"/>
    <cellStyle name="Обычный 17" xfId="51"/>
    <cellStyle name="Обычный 18" xfId="52"/>
    <cellStyle name="Обычный 18 2" xfId="53"/>
    <cellStyle name="Обычный 18 3" xfId="54"/>
    <cellStyle name="Обычный 19" xfId="55"/>
    <cellStyle name="Обычный 2" xfId="56"/>
    <cellStyle name="Обычный 2 2" xfId="57"/>
    <cellStyle name="Обычный 2 3" xfId="58"/>
    <cellStyle name="Обычный 2 4" xfId="59"/>
    <cellStyle name="Обычный 20" xfId="60"/>
    <cellStyle name="Обычный 20 2" xfId="61"/>
    <cellStyle name="Обычный 21" xfId="62"/>
    <cellStyle name="Обычный 22" xfId="63"/>
    <cellStyle name="Обычный 23" xfId="64"/>
    <cellStyle name="Обычный 24" xfId="65"/>
    <cellStyle name="Обычный 25" xfId="66"/>
    <cellStyle name="Обычный 3" xfId="67"/>
    <cellStyle name="Обычный 3 2" xfId="68"/>
    <cellStyle name="Обычный 4" xfId="69"/>
    <cellStyle name="Обычный 5" xfId="70"/>
    <cellStyle name="Обычный 6" xfId="71"/>
    <cellStyle name="Обычный 7" xfId="72"/>
    <cellStyle name="Обычный 8" xfId="73"/>
    <cellStyle name="Обычный 9" xfId="74"/>
    <cellStyle name="Финансовый 2" xfId="75"/>
    <cellStyle name="Финансовый 3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172"/>
  <sheetViews>
    <sheetView tabSelected="1" view="pageBreakPreview" zoomScale="50" zoomScaleNormal="50" zoomScaleSheetLayoutView="50" workbookViewId="0">
      <pane xSplit="6" ySplit="7" topLeftCell="G65" activePane="bottomRight" state="frozen"/>
      <selection pane="topRight" activeCell="G1" sqref="G1"/>
      <selection pane="bottomLeft" activeCell="A8" sqref="A8"/>
      <selection pane="bottomRight" activeCell="H75" sqref="H75"/>
    </sheetView>
  </sheetViews>
  <sheetFormatPr defaultColWidth="9.140625" defaultRowHeight="12.75" outlineLevelRow="1" x14ac:dyDescent="0.2"/>
  <cols>
    <col min="1" max="1" width="77.28515625" style="1" customWidth="1"/>
    <col min="2" max="2" width="23" style="1" customWidth="1"/>
    <col min="3" max="3" width="20.42578125" style="1" customWidth="1"/>
    <col min="4" max="4" width="9.5703125" style="1" customWidth="1"/>
    <col min="5" max="5" width="25.28515625" style="1" customWidth="1"/>
    <col min="6" max="6" width="12.85546875" style="1" customWidth="1"/>
    <col min="7" max="7" width="42.7109375" style="1" customWidth="1"/>
    <col min="8" max="8" width="38.7109375" style="1" customWidth="1"/>
    <col min="9" max="9" width="39.28515625" style="1" customWidth="1"/>
    <col min="10" max="10" width="30.140625" style="1" customWidth="1"/>
    <col min="11" max="11" width="28.140625" style="1" customWidth="1"/>
    <col min="12" max="12" width="34.42578125" style="1" customWidth="1"/>
    <col min="13" max="13" width="25.7109375" style="1" customWidth="1"/>
    <col min="14" max="14" width="16" style="1" customWidth="1"/>
    <col min="15" max="15" width="9.140625" style="1"/>
    <col min="16" max="16" width="20.85546875" style="1" customWidth="1"/>
    <col min="17" max="17" width="35.42578125" style="1" customWidth="1"/>
    <col min="18" max="16384" width="9.140625" style="1"/>
  </cols>
  <sheetData>
    <row r="1" spans="1:16" ht="35.25" customHeight="1" x14ac:dyDescent="0.2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</row>
    <row r="2" spans="1:16" ht="35.25" customHeight="1" x14ac:dyDescent="0.2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6" ht="34.5" customHeight="1" x14ac:dyDescent="0.2">
      <c r="A3" s="220" t="s">
        <v>2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6" ht="43.5" customHeight="1" x14ac:dyDescent="0.2">
      <c r="A4" s="221" t="s">
        <v>3</v>
      </c>
      <c r="B4" s="222"/>
      <c r="C4" s="222"/>
      <c r="D4" s="222"/>
      <c r="E4" s="223"/>
      <c r="F4" s="230" t="s">
        <v>4</v>
      </c>
      <c r="G4" s="231" t="s">
        <v>5</v>
      </c>
      <c r="H4" s="231" t="s">
        <v>6</v>
      </c>
      <c r="I4" s="231" t="s">
        <v>7</v>
      </c>
      <c r="J4" s="232" t="s">
        <v>8</v>
      </c>
      <c r="K4" s="232"/>
      <c r="L4" s="232" t="s">
        <v>9</v>
      </c>
      <c r="M4" s="232"/>
      <c r="N4" s="232"/>
    </row>
    <row r="5" spans="1:16" ht="21" customHeight="1" x14ac:dyDescent="0.2">
      <c r="A5" s="224"/>
      <c r="B5" s="225"/>
      <c r="C5" s="225"/>
      <c r="D5" s="225"/>
      <c r="E5" s="226"/>
      <c r="F5" s="230"/>
      <c r="G5" s="231"/>
      <c r="H5" s="231"/>
      <c r="I5" s="231"/>
      <c r="J5" s="212" t="s">
        <v>10</v>
      </c>
      <c r="K5" s="212"/>
      <c r="L5" s="212" t="s">
        <v>11</v>
      </c>
      <c r="M5" s="212"/>
      <c r="N5" s="212"/>
    </row>
    <row r="6" spans="1:16" ht="51" customHeight="1" x14ac:dyDescent="0.2">
      <c r="A6" s="227"/>
      <c r="B6" s="228"/>
      <c r="C6" s="228"/>
      <c r="D6" s="228"/>
      <c r="E6" s="229"/>
      <c r="F6" s="230"/>
      <c r="G6" s="231"/>
      <c r="H6" s="231"/>
      <c r="I6" s="231"/>
      <c r="J6" s="2" t="s">
        <v>12</v>
      </c>
      <c r="K6" s="2" t="s">
        <v>13</v>
      </c>
      <c r="L6" s="2" t="s">
        <v>12</v>
      </c>
      <c r="M6" s="2" t="s">
        <v>13</v>
      </c>
      <c r="N6" s="2" t="s">
        <v>14</v>
      </c>
    </row>
    <row r="7" spans="1:16" x14ac:dyDescent="0.2">
      <c r="A7" s="213" t="s">
        <v>15</v>
      </c>
      <c r="B7" s="214"/>
      <c r="C7" s="214"/>
      <c r="D7" s="214"/>
      <c r="E7" s="215"/>
      <c r="F7" s="3">
        <v>1</v>
      </c>
      <c r="G7" s="3">
        <v>2</v>
      </c>
      <c r="H7" s="3">
        <v>3</v>
      </c>
      <c r="I7" s="3">
        <v>4</v>
      </c>
      <c r="J7" s="3">
        <v>5</v>
      </c>
      <c r="K7" s="3">
        <v>6</v>
      </c>
      <c r="L7" s="3">
        <v>7</v>
      </c>
      <c r="M7" s="3">
        <v>8</v>
      </c>
      <c r="N7" s="3">
        <v>9</v>
      </c>
    </row>
    <row r="8" spans="1:16" ht="45" customHeight="1" x14ac:dyDescent="0.2">
      <c r="A8" s="194" t="s">
        <v>16</v>
      </c>
      <c r="B8" s="195"/>
      <c r="C8" s="195"/>
      <c r="D8" s="195"/>
      <c r="E8" s="196"/>
      <c r="F8" s="4" t="s">
        <v>17</v>
      </c>
      <c r="G8" s="5"/>
      <c r="H8" s="6" t="s">
        <v>18</v>
      </c>
      <c r="I8" s="6" t="s">
        <v>18</v>
      </c>
      <c r="J8" s="7"/>
      <c r="K8" s="6" t="s">
        <v>18</v>
      </c>
      <c r="L8" s="7"/>
      <c r="M8" s="6" t="s">
        <v>18</v>
      </c>
      <c r="N8" s="8">
        <f>ROUND(L8/L124*100,1)</f>
        <v>0</v>
      </c>
      <c r="P8" s="7"/>
    </row>
    <row r="9" spans="1:16" ht="40.5" customHeight="1" x14ac:dyDescent="0.2">
      <c r="A9" s="216" t="s">
        <v>19</v>
      </c>
      <c r="B9" s="217"/>
      <c r="C9" s="217"/>
      <c r="D9" s="217"/>
      <c r="E9" s="218"/>
      <c r="F9" s="9" t="s">
        <v>20</v>
      </c>
      <c r="G9" s="10" t="s">
        <v>21</v>
      </c>
      <c r="H9" s="11"/>
      <c r="I9" s="12"/>
      <c r="J9" s="13"/>
      <c r="K9" s="11" t="s">
        <v>18</v>
      </c>
      <c r="L9" s="13"/>
      <c r="M9" s="11" t="s">
        <v>18</v>
      </c>
      <c r="N9" s="11" t="s">
        <v>18</v>
      </c>
    </row>
    <row r="10" spans="1:16" ht="22.5" customHeight="1" x14ac:dyDescent="0.2">
      <c r="A10" s="160" t="s">
        <v>22</v>
      </c>
      <c r="B10" s="161"/>
      <c r="C10" s="161"/>
      <c r="D10" s="161"/>
      <c r="E10" s="162"/>
      <c r="F10" s="9" t="s">
        <v>23</v>
      </c>
      <c r="G10" s="10" t="s">
        <v>24</v>
      </c>
      <c r="H10" s="11"/>
      <c r="I10" s="12"/>
      <c r="J10" s="13"/>
      <c r="K10" s="11" t="s">
        <v>18</v>
      </c>
      <c r="L10" s="14"/>
      <c r="M10" s="11" t="s">
        <v>18</v>
      </c>
      <c r="N10" s="11" t="s">
        <v>18</v>
      </c>
    </row>
    <row r="11" spans="1:16" ht="19.5" customHeight="1" x14ac:dyDescent="0.2">
      <c r="A11" s="160" t="s">
        <v>25</v>
      </c>
      <c r="B11" s="161"/>
      <c r="C11" s="161"/>
      <c r="D11" s="161"/>
      <c r="E11" s="162"/>
      <c r="F11" s="9" t="s">
        <v>26</v>
      </c>
      <c r="G11" s="10" t="s">
        <v>24</v>
      </c>
      <c r="H11" s="11"/>
      <c r="I11" s="12"/>
      <c r="J11" s="13"/>
      <c r="K11" s="11" t="s">
        <v>18</v>
      </c>
      <c r="L11" s="14"/>
      <c r="M11" s="11" t="s">
        <v>18</v>
      </c>
      <c r="N11" s="11" t="s">
        <v>18</v>
      </c>
    </row>
    <row r="12" spans="1:16" ht="45" customHeight="1" x14ac:dyDescent="0.35">
      <c r="A12" s="197" t="s">
        <v>27</v>
      </c>
      <c r="B12" s="198"/>
      <c r="C12" s="198"/>
      <c r="D12" s="198"/>
      <c r="E12" s="199"/>
      <c r="F12" s="9" t="s">
        <v>28</v>
      </c>
      <c r="G12" s="10" t="s">
        <v>29</v>
      </c>
      <c r="H12" s="15"/>
      <c r="I12" s="12"/>
      <c r="J12" s="13"/>
      <c r="K12" s="11" t="s">
        <v>18</v>
      </c>
      <c r="L12" s="13"/>
      <c r="M12" s="11" t="s">
        <v>18</v>
      </c>
      <c r="N12" s="11" t="s">
        <v>18</v>
      </c>
      <c r="P12" s="16"/>
    </row>
    <row r="13" spans="1:16" ht="48.75" customHeight="1" x14ac:dyDescent="0.2">
      <c r="A13" s="200"/>
      <c r="B13" s="201"/>
      <c r="C13" s="201"/>
      <c r="D13" s="201"/>
      <c r="E13" s="202"/>
      <c r="F13" s="9" t="s">
        <v>30</v>
      </c>
      <c r="G13" s="17" t="s">
        <v>31</v>
      </c>
      <c r="H13" s="18"/>
      <c r="I13" s="19" t="s">
        <v>18</v>
      </c>
      <c r="J13" s="14" t="s">
        <v>18</v>
      </c>
      <c r="K13" s="11" t="s">
        <v>18</v>
      </c>
      <c r="L13" s="13" t="s">
        <v>18</v>
      </c>
      <c r="M13" s="11" t="s">
        <v>18</v>
      </c>
      <c r="N13" s="11" t="s">
        <v>18</v>
      </c>
    </row>
    <row r="14" spans="1:16" ht="89.25" customHeight="1" x14ac:dyDescent="0.2">
      <c r="A14" s="200"/>
      <c r="B14" s="201"/>
      <c r="C14" s="201"/>
      <c r="D14" s="201"/>
      <c r="E14" s="202"/>
      <c r="F14" s="9" t="s">
        <v>32</v>
      </c>
      <c r="G14" s="20" t="s">
        <v>33</v>
      </c>
      <c r="H14" s="18"/>
      <c r="I14" s="19"/>
      <c r="J14" s="14"/>
      <c r="K14" s="11" t="s">
        <v>18</v>
      </c>
      <c r="L14" s="13"/>
      <c r="M14" s="11" t="s">
        <v>18</v>
      </c>
      <c r="N14" s="11" t="s">
        <v>18</v>
      </c>
    </row>
    <row r="15" spans="1:16" ht="48.75" customHeight="1" x14ac:dyDescent="0.2">
      <c r="A15" s="200"/>
      <c r="B15" s="201"/>
      <c r="C15" s="201"/>
      <c r="D15" s="201"/>
      <c r="E15" s="202"/>
      <c r="F15" s="9" t="s">
        <v>34</v>
      </c>
      <c r="G15" s="20" t="s">
        <v>35</v>
      </c>
      <c r="H15" s="18"/>
      <c r="I15" s="19"/>
      <c r="J15" s="14"/>
      <c r="K15" s="11" t="s">
        <v>18</v>
      </c>
      <c r="L15" s="13"/>
      <c r="M15" s="11" t="s">
        <v>18</v>
      </c>
      <c r="N15" s="11" t="s">
        <v>18</v>
      </c>
    </row>
    <row r="16" spans="1:16" ht="19.5" customHeight="1" x14ac:dyDescent="0.2">
      <c r="A16" s="203"/>
      <c r="B16" s="204"/>
      <c r="C16" s="204"/>
      <c r="D16" s="204"/>
      <c r="E16" s="205"/>
      <c r="F16" s="9" t="s">
        <v>36</v>
      </c>
      <c r="G16" s="10" t="s">
        <v>37</v>
      </c>
      <c r="H16" s="15"/>
      <c r="I16" s="12"/>
      <c r="J16" s="13"/>
      <c r="K16" s="11" t="s">
        <v>18</v>
      </c>
      <c r="L16" s="13"/>
      <c r="M16" s="11" t="s">
        <v>18</v>
      </c>
      <c r="N16" s="11" t="s">
        <v>18</v>
      </c>
    </row>
    <row r="17" spans="1:17" ht="43.5" customHeight="1" x14ac:dyDescent="0.2">
      <c r="A17" s="206" t="s">
        <v>38</v>
      </c>
      <c r="B17" s="207"/>
      <c r="C17" s="207"/>
      <c r="D17" s="207"/>
      <c r="E17" s="208"/>
      <c r="F17" s="9" t="s">
        <v>39</v>
      </c>
      <c r="G17" s="10" t="s">
        <v>40</v>
      </c>
      <c r="H17" s="15"/>
      <c r="I17" s="12"/>
      <c r="J17" s="21"/>
      <c r="K17" s="11" t="s">
        <v>18</v>
      </c>
      <c r="L17" s="13"/>
      <c r="M17" s="11" t="s">
        <v>18</v>
      </c>
      <c r="N17" s="11" t="s">
        <v>18</v>
      </c>
    </row>
    <row r="18" spans="1:17" ht="19.5" customHeight="1" x14ac:dyDescent="0.2">
      <c r="A18" s="209"/>
      <c r="B18" s="210"/>
      <c r="C18" s="210"/>
      <c r="D18" s="210"/>
      <c r="E18" s="211"/>
      <c r="F18" s="9" t="s">
        <v>41</v>
      </c>
      <c r="G18" s="10" t="s">
        <v>37</v>
      </c>
      <c r="H18" s="15"/>
      <c r="I18" s="12"/>
      <c r="J18" s="21"/>
      <c r="K18" s="11" t="s">
        <v>18</v>
      </c>
      <c r="L18" s="13"/>
      <c r="M18" s="11" t="s">
        <v>18</v>
      </c>
      <c r="N18" s="11" t="s">
        <v>18</v>
      </c>
    </row>
    <row r="19" spans="1:17" ht="21.75" customHeight="1" x14ac:dyDescent="0.2">
      <c r="A19" s="170" t="s">
        <v>42</v>
      </c>
      <c r="B19" s="171"/>
      <c r="C19" s="171"/>
      <c r="D19" s="171"/>
      <c r="E19" s="172"/>
      <c r="F19" s="9" t="s">
        <v>43</v>
      </c>
      <c r="G19" s="10" t="s">
        <v>44</v>
      </c>
      <c r="H19" s="22"/>
      <c r="I19" s="12"/>
      <c r="J19" s="21"/>
      <c r="K19" s="11" t="s">
        <v>18</v>
      </c>
      <c r="L19" s="13"/>
      <c r="M19" s="23" t="s">
        <v>18</v>
      </c>
      <c r="N19" s="11" t="s">
        <v>18</v>
      </c>
    </row>
    <row r="20" spans="1:17" ht="21.75" customHeight="1" x14ac:dyDescent="0.2">
      <c r="A20" s="188" t="s">
        <v>22</v>
      </c>
      <c r="B20" s="189"/>
      <c r="C20" s="189"/>
      <c r="D20" s="189"/>
      <c r="E20" s="190"/>
      <c r="F20" s="9" t="s">
        <v>45</v>
      </c>
      <c r="G20" s="10" t="s">
        <v>44</v>
      </c>
      <c r="H20" s="15"/>
      <c r="I20" s="12"/>
      <c r="J20" s="21"/>
      <c r="K20" s="11" t="s">
        <v>18</v>
      </c>
      <c r="L20" s="13"/>
      <c r="M20" s="23" t="s">
        <v>18</v>
      </c>
      <c r="N20" s="11" t="s">
        <v>18</v>
      </c>
    </row>
    <row r="21" spans="1:17" ht="21.75" customHeight="1" x14ac:dyDescent="0.2">
      <c r="A21" s="170" t="s">
        <v>46</v>
      </c>
      <c r="B21" s="171"/>
      <c r="C21" s="171"/>
      <c r="D21" s="171"/>
      <c r="E21" s="172"/>
      <c r="F21" s="9" t="s">
        <v>47</v>
      </c>
      <c r="G21" s="10" t="s">
        <v>48</v>
      </c>
      <c r="H21" s="15"/>
      <c r="I21" s="12"/>
      <c r="J21" s="13"/>
      <c r="K21" s="11" t="s">
        <v>18</v>
      </c>
      <c r="L21" s="13"/>
      <c r="M21" s="23" t="s">
        <v>18</v>
      </c>
      <c r="N21" s="11" t="s">
        <v>18</v>
      </c>
    </row>
    <row r="22" spans="1:17" ht="20.25" customHeight="1" x14ac:dyDescent="0.2">
      <c r="A22" s="188" t="s">
        <v>22</v>
      </c>
      <c r="B22" s="189"/>
      <c r="C22" s="189"/>
      <c r="D22" s="189"/>
      <c r="E22" s="190"/>
      <c r="F22" s="9" t="s">
        <v>49</v>
      </c>
      <c r="G22" s="10" t="s">
        <v>48</v>
      </c>
      <c r="H22" s="15"/>
      <c r="I22" s="12"/>
      <c r="J22" s="13"/>
      <c r="K22" s="11" t="s">
        <v>18</v>
      </c>
      <c r="L22" s="13"/>
      <c r="M22" s="23" t="s">
        <v>18</v>
      </c>
      <c r="N22" s="11" t="s">
        <v>18</v>
      </c>
    </row>
    <row r="23" spans="1:17" ht="21.75" customHeight="1" x14ac:dyDescent="0.2">
      <c r="A23" s="191" t="s">
        <v>50</v>
      </c>
      <c r="B23" s="192"/>
      <c r="C23" s="192"/>
      <c r="D23" s="192"/>
      <c r="E23" s="193"/>
      <c r="F23" s="9" t="s">
        <v>51</v>
      </c>
      <c r="G23" s="10" t="s">
        <v>52</v>
      </c>
      <c r="H23" s="15"/>
      <c r="I23" s="12"/>
      <c r="J23" s="13"/>
      <c r="K23" s="11" t="s">
        <v>18</v>
      </c>
      <c r="L23" s="13"/>
      <c r="M23" s="11" t="s">
        <v>18</v>
      </c>
      <c r="N23" s="11" t="s">
        <v>18</v>
      </c>
    </row>
    <row r="24" spans="1:17" ht="34.5" customHeight="1" x14ac:dyDescent="0.2">
      <c r="A24" s="160" t="s">
        <v>53</v>
      </c>
      <c r="B24" s="161"/>
      <c r="C24" s="161"/>
      <c r="D24" s="161"/>
      <c r="E24" s="162"/>
      <c r="F24" s="9" t="s">
        <v>54</v>
      </c>
      <c r="G24" s="24" t="s">
        <v>55</v>
      </c>
      <c r="H24" s="25" t="s">
        <v>18</v>
      </c>
      <c r="I24" s="11" t="s">
        <v>18</v>
      </c>
      <c r="J24" s="21"/>
      <c r="K24" s="11" t="s">
        <v>18</v>
      </c>
      <c r="L24" s="13"/>
      <c r="M24" s="11" t="s">
        <v>18</v>
      </c>
      <c r="N24" s="11" t="s">
        <v>18</v>
      </c>
    </row>
    <row r="25" spans="1:17" ht="42" customHeight="1" x14ac:dyDescent="0.2">
      <c r="A25" s="160" t="s">
        <v>56</v>
      </c>
      <c r="B25" s="161"/>
      <c r="C25" s="161"/>
      <c r="D25" s="161"/>
      <c r="E25" s="162"/>
      <c r="F25" s="9" t="s">
        <v>57</v>
      </c>
      <c r="G25" s="26" t="s">
        <v>55</v>
      </c>
      <c r="H25" s="25" t="s">
        <v>18</v>
      </c>
      <c r="I25" s="11" t="s">
        <v>18</v>
      </c>
      <c r="J25" s="13"/>
      <c r="K25" s="11" t="s">
        <v>18</v>
      </c>
      <c r="L25" s="13"/>
      <c r="M25" s="11" t="s">
        <v>18</v>
      </c>
      <c r="N25" s="11" t="s">
        <v>18</v>
      </c>
    </row>
    <row r="26" spans="1:17" ht="44.25" customHeight="1" outlineLevel="1" x14ac:dyDescent="0.2">
      <c r="A26" s="194" t="s">
        <v>58</v>
      </c>
      <c r="B26" s="195"/>
      <c r="C26" s="195"/>
      <c r="D26" s="195"/>
      <c r="E26" s="196"/>
      <c r="F26" s="4" t="s">
        <v>59</v>
      </c>
      <c r="G26" s="5"/>
      <c r="H26" s="6" t="s">
        <v>18</v>
      </c>
      <c r="I26" s="6" t="s">
        <v>18</v>
      </c>
      <c r="J26" s="7"/>
      <c r="K26" s="6" t="s">
        <v>18</v>
      </c>
      <c r="L26" s="7"/>
      <c r="M26" s="6" t="s">
        <v>18</v>
      </c>
      <c r="N26" s="8">
        <f>ROUND(L26/L124*100,1)</f>
        <v>0</v>
      </c>
    </row>
    <row r="27" spans="1:17" ht="35.25" customHeight="1" outlineLevel="1" x14ac:dyDescent="0.2">
      <c r="A27" s="167" t="s">
        <v>60</v>
      </c>
      <c r="B27" s="168"/>
      <c r="C27" s="168"/>
      <c r="D27" s="168"/>
      <c r="E27" s="169"/>
      <c r="F27" s="27" t="s">
        <v>61</v>
      </c>
      <c r="G27" s="28"/>
      <c r="H27" s="29" t="s">
        <v>18</v>
      </c>
      <c r="I27" s="29" t="s">
        <v>18</v>
      </c>
      <c r="J27" s="29" t="s">
        <v>18</v>
      </c>
      <c r="K27" s="30">
        <f>K28+K29+K30+K31+K35+K36+K44+K48+K52+K53</f>
        <v>39962.682000000001</v>
      </c>
      <c r="L27" s="29" t="s">
        <v>18</v>
      </c>
      <c r="M27" s="30">
        <f>M28+M29+M30+M31+M35+M36+M44+M48+M52+M53</f>
        <v>5703633.5000000009</v>
      </c>
      <c r="N27" s="31">
        <f>ROUND(M27/L124*100,1)</f>
        <v>100</v>
      </c>
    </row>
    <row r="28" spans="1:17" ht="27" customHeight="1" outlineLevel="1" x14ac:dyDescent="0.3">
      <c r="A28" s="160" t="s">
        <v>62</v>
      </c>
      <c r="B28" s="161"/>
      <c r="C28" s="161"/>
      <c r="D28" s="161"/>
      <c r="E28" s="162"/>
      <c r="F28" s="9" t="s">
        <v>63</v>
      </c>
      <c r="G28" s="10" t="s">
        <v>21</v>
      </c>
      <c r="H28" s="11">
        <f>SUM(H56,)</f>
        <v>0.28999999999999998</v>
      </c>
      <c r="I28" s="12">
        <f>SUM(I56,)</f>
        <v>8416.9699999999993</v>
      </c>
      <c r="J28" s="32" t="str">
        <f t="shared" ref="J28:N31" si="0">J56</f>
        <v>Х</v>
      </c>
      <c r="K28" s="12">
        <f>SUM(K56,)</f>
        <v>2440.922</v>
      </c>
      <c r="L28" s="32" t="str">
        <f t="shared" si="0"/>
        <v>Х</v>
      </c>
      <c r="M28" s="12">
        <f>SUM(M56,)</f>
        <v>348378.1</v>
      </c>
      <c r="N28" s="33" t="str">
        <f t="shared" si="0"/>
        <v>Х</v>
      </c>
      <c r="P28" s="111"/>
      <c r="Q28" s="78"/>
    </row>
    <row r="29" spans="1:17" ht="76.5" customHeight="1" outlineLevel="1" x14ac:dyDescent="0.3">
      <c r="A29" s="179" t="s">
        <v>64</v>
      </c>
      <c r="B29" s="180"/>
      <c r="C29" s="180"/>
      <c r="D29" s="185" t="s">
        <v>65</v>
      </c>
      <c r="E29" s="34" t="s">
        <v>66</v>
      </c>
      <c r="F29" s="9" t="s">
        <v>67</v>
      </c>
      <c r="G29" s="17" t="s">
        <v>68</v>
      </c>
      <c r="H29" s="25">
        <f t="shared" ref="H29:I31" si="1">H57</f>
        <v>0.26</v>
      </c>
      <c r="I29" s="12">
        <f t="shared" si="1"/>
        <v>5882.94</v>
      </c>
      <c r="J29" s="11" t="str">
        <f t="shared" si="0"/>
        <v>Х</v>
      </c>
      <c r="K29" s="12">
        <f>K57</f>
        <v>1529.57</v>
      </c>
      <c r="L29" s="11" t="str">
        <f t="shared" si="0"/>
        <v>Х</v>
      </c>
      <c r="M29" s="12">
        <f>M57</f>
        <v>218305.6</v>
      </c>
      <c r="N29" s="35" t="str">
        <f t="shared" si="0"/>
        <v>Х</v>
      </c>
      <c r="P29" s="111"/>
      <c r="Q29" s="78"/>
    </row>
    <row r="30" spans="1:17" ht="76.5" customHeight="1" outlineLevel="1" x14ac:dyDescent="0.3">
      <c r="A30" s="181"/>
      <c r="B30" s="182"/>
      <c r="C30" s="182"/>
      <c r="D30" s="186"/>
      <c r="E30" s="34" t="s">
        <v>69</v>
      </c>
      <c r="F30" s="9" t="s">
        <v>70</v>
      </c>
      <c r="G30" s="17" t="s">
        <v>71</v>
      </c>
      <c r="H30" s="25">
        <f t="shared" si="1"/>
        <v>0.19</v>
      </c>
      <c r="I30" s="12">
        <f t="shared" si="1"/>
        <v>6762.67</v>
      </c>
      <c r="J30" s="11" t="str">
        <f t="shared" si="0"/>
        <v>Х</v>
      </c>
      <c r="K30" s="12">
        <f>K58</f>
        <v>1284.9100000000001</v>
      </c>
      <c r="L30" s="11" t="str">
        <f t="shared" si="0"/>
        <v>Х</v>
      </c>
      <c r="M30" s="12">
        <f>M58</f>
        <v>183387.1</v>
      </c>
      <c r="N30" s="35" t="str">
        <f t="shared" si="0"/>
        <v>Х</v>
      </c>
      <c r="P30" s="111"/>
      <c r="Q30" s="78"/>
    </row>
    <row r="31" spans="1:17" ht="20.25" outlineLevel="1" x14ac:dyDescent="0.3">
      <c r="A31" s="181"/>
      <c r="B31" s="182"/>
      <c r="C31" s="182"/>
      <c r="D31" s="186"/>
      <c r="E31" s="34" t="s">
        <v>72</v>
      </c>
      <c r="F31" s="9" t="s">
        <v>73</v>
      </c>
      <c r="G31" s="17" t="s">
        <v>74</v>
      </c>
      <c r="H31" s="25">
        <f t="shared" si="1"/>
        <v>2.48</v>
      </c>
      <c r="I31" s="12">
        <f t="shared" si="1"/>
        <v>960.07</v>
      </c>
      <c r="J31" s="11" t="str">
        <f t="shared" si="0"/>
        <v>Х</v>
      </c>
      <c r="K31" s="12">
        <f>K59</f>
        <v>2380.9699999999998</v>
      </c>
      <c r="L31" s="11" t="str">
        <f t="shared" si="0"/>
        <v>Х</v>
      </c>
      <c r="M31" s="12">
        <f>M59</f>
        <v>339822.1</v>
      </c>
      <c r="N31" s="35" t="str">
        <f t="shared" si="0"/>
        <v>Х</v>
      </c>
      <c r="P31" s="111"/>
      <c r="Q31" s="78"/>
    </row>
    <row r="32" spans="1:17" ht="69" customHeight="1" outlineLevel="1" x14ac:dyDescent="0.3">
      <c r="A32" s="181"/>
      <c r="B32" s="182"/>
      <c r="C32" s="182"/>
      <c r="D32" s="186"/>
      <c r="E32" s="36" t="s">
        <v>75</v>
      </c>
      <c r="F32" s="37" t="s">
        <v>76</v>
      </c>
      <c r="G32" s="38" t="s">
        <v>77</v>
      </c>
      <c r="H32" s="39">
        <v>0</v>
      </c>
      <c r="I32" s="40" t="s">
        <v>18</v>
      </c>
      <c r="J32" s="41" t="s">
        <v>18</v>
      </c>
      <c r="K32" s="40" t="s">
        <v>18</v>
      </c>
      <c r="L32" s="41" t="s">
        <v>18</v>
      </c>
      <c r="M32" s="40" t="s">
        <v>18</v>
      </c>
      <c r="N32" s="42" t="s">
        <v>18</v>
      </c>
      <c r="P32" s="111"/>
      <c r="Q32" s="78"/>
    </row>
    <row r="33" spans="1:17" ht="107.25" customHeight="1" outlineLevel="1" x14ac:dyDescent="0.3">
      <c r="A33" s="181"/>
      <c r="B33" s="182"/>
      <c r="C33" s="182"/>
      <c r="D33" s="186"/>
      <c r="E33" s="36" t="s">
        <v>78</v>
      </c>
      <c r="F33" s="37" t="s">
        <v>79</v>
      </c>
      <c r="G33" s="43" t="s">
        <v>80</v>
      </c>
      <c r="H33" s="39">
        <v>0</v>
      </c>
      <c r="I33" s="40">
        <v>0</v>
      </c>
      <c r="J33" s="41" t="s">
        <v>18</v>
      </c>
      <c r="K33" s="40">
        <v>0</v>
      </c>
      <c r="L33" s="41" t="s">
        <v>18</v>
      </c>
      <c r="M33" s="40">
        <v>0</v>
      </c>
      <c r="N33" s="42" t="s">
        <v>18</v>
      </c>
      <c r="P33" s="111"/>
      <c r="Q33" s="78"/>
    </row>
    <row r="34" spans="1:17" ht="88.5" customHeight="1" outlineLevel="1" x14ac:dyDescent="0.3">
      <c r="A34" s="181"/>
      <c r="B34" s="182"/>
      <c r="C34" s="182"/>
      <c r="D34" s="186"/>
      <c r="E34" s="36" t="s">
        <v>81</v>
      </c>
      <c r="F34" s="37" t="s">
        <v>82</v>
      </c>
      <c r="G34" s="43" t="s">
        <v>35</v>
      </c>
      <c r="H34" s="39">
        <v>0</v>
      </c>
      <c r="I34" s="40">
        <v>0</v>
      </c>
      <c r="J34" s="41" t="s">
        <v>18</v>
      </c>
      <c r="K34" s="40">
        <v>0</v>
      </c>
      <c r="L34" s="41" t="s">
        <v>18</v>
      </c>
      <c r="M34" s="40">
        <v>0</v>
      </c>
      <c r="N34" s="42" t="s">
        <v>18</v>
      </c>
      <c r="P34" s="111"/>
      <c r="Q34" s="78"/>
    </row>
    <row r="35" spans="1:17" ht="37.5" outlineLevel="1" x14ac:dyDescent="0.3">
      <c r="A35" s="181"/>
      <c r="B35" s="182"/>
      <c r="C35" s="182"/>
      <c r="D35" s="186"/>
      <c r="E35" s="34" t="s">
        <v>83</v>
      </c>
      <c r="F35" s="9" t="s">
        <v>84</v>
      </c>
      <c r="G35" s="10" t="s">
        <v>85</v>
      </c>
      <c r="H35" s="25">
        <f t="shared" ref="H35:N50" si="2">H60</f>
        <v>0.54</v>
      </c>
      <c r="I35" s="12">
        <f t="shared" si="2"/>
        <v>2082.9899999999998</v>
      </c>
      <c r="J35" s="11" t="str">
        <f t="shared" si="2"/>
        <v>Х</v>
      </c>
      <c r="K35" s="12">
        <f t="shared" si="2"/>
        <v>1124.81</v>
      </c>
      <c r="L35" s="11" t="str">
        <f t="shared" si="2"/>
        <v>Х</v>
      </c>
      <c r="M35" s="12">
        <f t="shared" si="2"/>
        <v>160538</v>
      </c>
      <c r="N35" s="35" t="str">
        <f t="shared" si="2"/>
        <v>Х</v>
      </c>
      <c r="P35" s="111"/>
      <c r="Q35" s="78"/>
    </row>
    <row r="36" spans="1:17" ht="20.25" outlineLevel="1" x14ac:dyDescent="0.3">
      <c r="A36" s="181"/>
      <c r="B36" s="182"/>
      <c r="C36" s="182"/>
      <c r="D36" s="186"/>
      <c r="E36" s="34" t="s">
        <v>86</v>
      </c>
      <c r="F36" s="9" t="s">
        <v>87</v>
      </c>
      <c r="G36" s="10" t="s">
        <v>37</v>
      </c>
      <c r="H36" s="25">
        <f t="shared" si="2"/>
        <v>1.7877000000000001</v>
      </c>
      <c r="I36" s="12">
        <f t="shared" si="2"/>
        <v>4655.0600000000004</v>
      </c>
      <c r="J36" s="11" t="str">
        <f t="shared" si="2"/>
        <v>Х</v>
      </c>
      <c r="K36" s="12">
        <f t="shared" si="2"/>
        <v>8321.85</v>
      </c>
      <c r="L36" s="11" t="str">
        <f t="shared" si="2"/>
        <v>Х</v>
      </c>
      <c r="M36" s="12">
        <f t="shared" si="2"/>
        <v>1187727.8</v>
      </c>
      <c r="N36" s="35" t="str">
        <f t="shared" si="2"/>
        <v>Х</v>
      </c>
      <c r="P36" s="111"/>
      <c r="Q36" s="78"/>
    </row>
    <row r="37" spans="1:17" ht="20.25" outlineLevel="1" x14ac:dyDescent="0.3">
      <c r="A37" s="181"/>
      <c r="B37" s="182"/>
      <c r="C37" s="182"/>
      <c r="D37" s="186"/>
      <c r="E37" s="34" t="s">
        <v>88</v>
      </c>
      <c r="F37" s="9" t="s">
        <v>89</v>
      </c>
      <c r="G37" s="44" t="s">
        <v>90</v>
      </c>
      <c r="H37" s="25">
        <f t="shared" si="2"/>
        <v>4.4510000000000001E-2</v>
      </c>
      <c r="I37" s="12">
        <f t="shared" si="2"/>
        <v>7437.3</v>
      </c>
      <c r="J37" s="11" t="str">
        <f t="shared" si="2"/>
        <v>Х</v>
      </c>
      <c r="K37" s="12">
        <f t="shared" si="2"/>
        <v>331.03</v>
      </c>
      <c r="L37" s="11" t="str">
        <f t="shared" si="2"/>
        <v>Х</v>
      </c>
      <c r="M37" s="12">
        <f t="shared" si="2"/>
        <v>47246.5</v>
      </c>
      <c r="N37" s="35" t="str">
        <f t="shared" si="2"/>
        <v>Х</v>
      </c>
      <c r="P37" s="111"/>
      <c r="Q37" s="78"/>
    </row>
    <row r="38" spans="1:17" ht="18.75" customHeight="1" outlineLevel="1" x14ac:dyDescent="0.3">
      <c r="A38" s="181"/>
      <c r="B38" s="182"/>
      <c r="C38" s="182"/>
      <c r="D38" s="186"/>
      <c r="E38" s="34" t="s">
        <v>91</v>
      </c>
      <c r="F38" s="9" t="s">
        <v>92</v>
      </c>
      <c r="G38" s="44" t="s">
        <v>93</v>
      </c>
      <c r="H38" s="25">
        <f t="shared" si="2"/>
        <v>2.2637999999999998E-2</v>
      </c>
      <c r="I38" s="12">
        <f t="shared" si="2"/>
        <v>7146.8</v>
      </c>
      <c r="J38" s="11" t="str">
        <f t="shared" si="2"/>
        <v>Х</v>
      </c>
      <c r="K38" s="12">
        <f t="shared" si="2"/>
        <v>161.79</v>
      </c>
      <c r="L38" s="11" t="str">
        <f t="shared" si="2"/>
        <v>Х</v>
      </c>
      <c r="M38" s="12">
        <f t="shared" si="2"/>
        <v>23091.200000000001</v>
      </c>
      <c r="N38" s="35" t="str">
        <f t="shared" si="2"/>
        <v>Х</v>
      </c>
      <c r="P38" s="111"/>
      <c r="Q38" s="78"/>
    </row>
    <row r="39" spans="1:17" ht="39.75" customHeight="1" outlineLevel="1" x14ac:dyDescent="0.3">
      <c r="A39" s="181"/>
      <c r="B39" s="182"/>
      <c r="C39" s="182"/>
      <c r="D39" s="186"/>
      <c r="E39" s="34" t="s">
        <v>94</v>
      </c>
      <c r="F39" s="9" t="s">
        <v>95</v>
      </c>
      <c r="G39" s="44" t="s">
        <v>96</v>
      </c>
      <c r="H39" s="25">
        <f t="shared" si="2"/>
        <v>0.11588</v>
      </c>
      <c r="I39" s="12">
        <f t="shared" si="2"/>
        <v>2114.3200000000002</v>
      </c>
      <c r="J39" s="11" t="str">
        <f t="shared" si="2"/>
        <v>Х</v>
      </c>
      <c r="K39" s="12">
        <f t="shared" si="2"/>
        <v>245.01</v>
      </c>
      <c r="L39" s="11" t="str">
        <f t="shared" si="2"/>
        <v>Х</v>
      </c>
      <c r="M39" s="12">
        <f t="shared" si="2"/>
        <v>34968.400000000001</v>
      </c>
      <c r="N39" s="35" t="str">
        <f t="shared" si="2"/>
        <v>Х</v>
      </c>
      <c r="P39" s="111"/>
      <c r="Q39" s="78"/>
    </row>
    <row r="40" spans="1:17" ht="18.75" customHeight="1" outlineLevel="1" x14ac:dyDescent="0.3">
      <c r="A40" s="181"/>
      <c r="B40" s="182"/>
      <c r="C40" s="182"/>
      <c r="D40" s="186"/>
      <c r="E40" s="34" t="s">
        <v>97</v>
      </c>
      <c r="F40" s="9" t="s">
        <v>98</v>
      </c>
      <c r="G40" s="44" t="s">
        <v>99</v>
      </c>
      <c r="H40" s="25">
        <f t="shared" si="2"/>
        <v>4.913E-2</v>
      </c>
      <c r="I40" s="12">
        <f t="shared" si="2"/>
        <v>2906.88</v>
      </c>
      <c r="J40" s="11" t="str">
        <f t="shared" si="2"/>
        <v>Х</v>
      </c>
      <c r="K40" s="12">
        <f t="shared" si="2"/>
        <v>142.81</v>
      </c>
      <c r="L40" s="11" t="str">
        <f t="shared" si="2"/>
        <v>Х</v>
      </c>
      <c r="M40" s="12">
        <f t="shared" si="2"/>
        <v>20383.099999999999</v>
      </c>
      <c r="N40" s="35" t="str">
        <f t="shared" si="2"/>
        <v>Х</v>
      </c>
      <c r="P40" s="111"/>
      <c r="Q40" s="78"/>
    </row>
    <row r="41" spans="1:17" ht="18.75" customHeight="1" outlineLevel="1" x14ac:dyDescent="0.3">
      <c r="A41" s="181"/>
      <c r="B41" s="182"/>
      <c r="C41" s="182"/>
      <c r="D41" s="186"/>
      <c r="E41" s="34" t="s">
        <v>100</v>
      </c>
      <c r="F41" s="9" t="s">
        <v>101</v>
      </c>
      <c r="G41" s="44" t="s">
        <v>102</v>
      </c>
      <c r="H41" s="25">
        <f t="shared" si="2"/>
        <v>1.1839999999999999E-3</v>
      </c>
      <c r="I41" s="12">
        <f t="shared" si="2"/>
        <v>9879.9</v>
      </c>
      <c r="J41" s="11" t="str">
        <f t="shared" si="2"/>
        <v>Х</v>
      </c>
      <c r="K41" s="12">
        <f t="shared" si="2"/>
        <v>11.7</v>
      </c>
      <c r="L41" s="11" t="str">
        <f t="shared" si="2"/>
        <v>Х</v>
      </c>
      <c r="M41" s="12">
        <f t="shared" si="2"/>
        <v>1669.6</v>
      </c>
      <c r="N41" s="35" t="str">
        <f t="shared" si="2"/>
        <v>Х</v>
      </c>
      <c r="P41" s="111"/>
      <c r="Q41" s="78"/>
    </row>
    <row r="42" spans="1:17" ht="18.75" customHeight="1" outlineLevel="1" x14ac:dyDescent="0.3">
      <c r="A42" s="181"/>
      <c r="B42" s="182"/>
      <c r="C42" s="182"/>
      <c r="D42" s="186"/>
      <c r="E42" s="34" t="s">
        <v>103</v>
      </c>
      <c r="F42" s="9" t="s">
        <v>104</v>
      </c>
      <c r="G42" s="44" t="s">
        <v>105</v>
      </c>
      <c r="H42" s="25">
        <f t="shared" si="2"/>
        <v>1.431E-2</v>
      </c>
      <c r="I42" s="12">
        <f t="shared" si="2"/>
        <v>6575.62</v>
      </c>
      <c r="J42" s="11" t="str">
        <f t="shared" si="2"/>
        <v>Х</v>
      </c>
      <c r="K42" s="12">
        <f t="shared" si="2"/>
        <v>94.1</v>
      </c>
      <c r="L42" s="11" t="str">
        <f t="shared" si="2"/>
        <v>Х</v>
      </c>
      <c r="M42" s="12">
        <f t="shared" si="2"/>
        <v>13429.9</v>
      </c>
      <c r="N42" s="35" t="str">
        <f t="shared" si="2"/>
        <v>Х</v>
      </c>
      <c r="P42" s="111"/>
      <c r="Q42" s="78"/>
    </row>
    <row r="43" spans="1:17" ht="39" customHeight="1" outlineLevel="1" x14ac:dyDescent="0.3">
      <c r="A43" s="183"/>
      <c r="B43" s="184"/>
      <c r="C43" s="184"/>
      <c r="D43" s="187"/>
      <c r="E43" s="34" t="s">
        <v>106</v>
      </c>
      <c r="F43" s="9" t="s">
        <v>107</v>
      </c>
      <c r="G43" s="44" t="s">
        <v>108</v>
      </c>
      <c r="H43" s="25">
        <f t="shared" si="2"/>
        <v>0.12441000000000001</v>
      </c>
      <c r="I43" s="12">
        <f t="shared" si="2"/>
        <v>1811.57</v>
      </c>
      <c r="J43" s="11" t="s">
        <v>18</v>
      </c>
      <c r="K43" s="12">
        <f t="shared" si="2"/>
        <v>225.38</v>
      </c>
      <c r="L43" s="11" t="s">
        <v>18</v>
      </c>
      <c r="M43" s="12">
        <f t="shared" si="2"/>
        <v>32166.799999999999</v>
      </c>
      <c r="N43" s="35" t="s">
        <v>18</v>
      </c>
      <c r="P43" s="111"/>
      <c r="Q43" s="78"/>
    </row>
    <row r="44" spans="1:17" ht="24.75" customHeight="1" outlineLevel="1" x14ac:dyDescent="0.3">
      <c r="A44" s="160" t="s">
        <v>109</v>
      </c>
      <c r="B44" s="161"/>
      <c r="C44" s="161"/>
      <c r="D44" s="161"/>
      <c r="E44" s="162"/>
      <c r="F44" s="9" t="s">
        <v>110</v>
      </c>
      <c r="G44" s="10" t="s">
        <v>44</v>
      </c>
      <c r="H44" s="45">
        <f t="shared" si="2"/>
        <v>0.16559199999999999</v>
      </c>
      <c r="I44" s="12">
        <f t="shared" si="2"/>
        <v>111102.15</v>
      </c>
      <c r="J44" s="11" t="str">
        <f t="shared" si="2"/>
        <v>Х</v>
      </c>
      <c r="K44" s="12">
        <f t="shared" si="2"/>
        <v>18397.63</v>
      </c>
      <c r="L44" s="11" t="str">
        <f t="shared" si="2"/>
        <v>Х</v>
      </c>
      <c r="M44" s="12">
        <f t="shared" si="2"/>
        <v>2625783</v>
      </c>
      <c r="N44" s="35" t="str">
        <f t="shared" si="2"/>
        <v>Х</v>
      </c>
      <c r="P44" s="111"/>
      <c r="Q44" s="78"/>
    </row>
    <row r="45" spans="1:17" ht="24.75" customHeight="1" outlineLevel="1" x14ac:dyDescent="0.3">
      <c r="A45" s="157" t="s">
        <v>111</v>
      </c>
      <c r="B45" s="158"/>
      <c r="C45" s="158"/>
      <c r="D45" s="158"/>
      <c r="E45" s="159"/>
      <c r="F45" s="9" t="s">
        <v>112</v>
      </c>
      <c r="G45" s="10" t="s">
        <v>44</v>
      </c>
      <c r="H45" s="45">
        <f t="shared" si="2"/>
        <v>9.4900000000000002E-3</v>
      </c>
      <c r="I45" s="12">
        <f t="shared" si="2"/>
        <v>340469.94</v>
      </c>
      <c r="J45" s="11" t="str">
        <f t="shared" si="2"/>
        <v>Х</v>
      </c>
      <c r="K45" s="12">
        <f t="shared" si="2"/>
        <v>3231.06</v>
      </c>
      <c r="L45" s="11" t="str">
        <f t="shared" si="2"/>
        <v>Х</v>
      </c>
      <c r="M45" s="12">
        <f t="shared" si="2"/>
        <v>461149.8</v>
      </c>
      <c r="N45" s="35" t="str">
        <f t="shared" si="2"/>
        <v>Х</v>
      </c>
      <c r="P45" s="111"/>
      <c r="Q45" s="78"/>
    </row>
    <row r="46" spans="1:17" ht="24.75" customHeight="1" outlineLevel="1" x14ac:dyDescent="0.3">
      <c r="A46" s="157" t="s">
        <v>113</v>
      </c>
      <c r="B46" s="158"/>
      <c r="C46" s="158"/>
      <c r="D46" s="158"/>
      <c r="E46" s="159"/>
      <c r="F46" s="9" t="s">
        <v>114</v>
      </c>
      <c r="G46" s="46" t="s">
        <v>44</v>
      </c>
      <c r="H46" s="45">
        <f t="shared" si="2"/>
        <v>4.4400000000000004E-3</v>
      </c>
      <c r="I46" s="12">
        <f t="shared" si="2"/>
        <v>113393.92</v>
      </c>
      <c r="J46" s="11" t="str">
        <f t="shared" si="2"/>
        <v>Х</v>
      </c>
      <c r="K46" s="12">
        <f t="shared" si="2"/>
        <v>503.47</v>
      </c>
      <c r="L46" s="11" t="str">
        <f t="shared" si="2"/>
        <v>Х</v>
      </c>
      <c r="M46" s="12">
        <f t="shared" si="2"/>
        <v>71857.100000000006</v>
      </c>
      <c r="N46" s="35" t="str">
        <f t="shared" si="2"/>
        <v>Х</v>
      </c>
      <c r="P46" s="111"/>
      <c r="Q46" s="78"/>
    </row>
    <row r="47" spans="1:17" ht="24.75" customHeight="1" outlineLevel="1" x14ac:dyDescent="0.3">
      <c r="A47" s="157" t="s">
        <v>115</v>
      </c>
      <c r="B47" s="158"/>
      <c r="C47" s="158"/>
      <c r="D47" s="158"/>
      <c r="E47" s="159"/>
      <c r="F47" s="9" t="s">
        <v>116</v>
      </c>
      <c r="G47" s="10" t="s">
        <v>44</v>
      </c>
      <c r="H47" s="47">
        <f t="shared" si="2"/>
        <v>3.0829E-3</v>
      </c>
      <c r="I47" s="12">
        <f t="shared" si="2"/>
        <v>283501.11</v>
      </c>
      <c r="J47" s="11" t="str">
        <f t="shared" si="2"/>
        <v>Х</v>
      </c>
      <c r="K47" s="12">
        <f t="shared" si="2"/>
        <v>874</v>
      </c>
      <c r="L47" s="11" t="str">
        <f t="shared" si="2"/>
        <v>Х</v>
      </c>
      <c r="M47" s="12">
        <f t="shared" si="2"/>
        <v>124740.48999999999</v>
      </c>
      <c r="N47" s="35" t="str">
        <f t="shared" si="2"/>
        <v>Х</v>
      </c>
      <c r="P47" s="111"/>
      <c r="Q47" s="78"/>
    </row>
    <row r="48" spans="1:17" ht="23.25" customHeight="1" outlineLevel="1" x14ac:dyDescent="0.3">
      <c r="A48" s="160" t="s">
        <v>117</v>
      </c>
      <c r="B48" s="161"/>
      <c r="C48" s="161"/>
      <c r="D48" s="161"/>
      <c r="E48" s="162"/>
      <c r="F48" s="9" t="s">
        <v>118</v>
      </c>
      <c r="G48" s="10" t="s">
        <v>48</v>
      </c>
      <c r="H48" s="25">
        <f t="shared" si="2"/>
        <v>6.1074000000000003E-2</v>
      </c>
      <c r="I48" s="12">
        <f t="shared" si="2"/>
        <v>67192.13</v>
      </c>
      <c r="J48" s="11" t="str">
        <f t="shared" si="2"/>
        <v>Х</v>
      </c>
      <c r="K48" s="12">
        <f t="shared" si="2"/>
        <v>4103.6899999999996</v>
      </c>
      <c r="L48" s="11" t="str">
        <f t="shared" si="2"/>
        <v>Х</v>
      </c>
      <c r="M48" s="12">
        <f t="shared" si="2"/>
        <v>585695.4</v>
      </c>
      <c r="N48" s="35" t="str">
        <f t="shared" si="2"/>
        <v>Х</v>
      </c>
      <c r="P48" s="111"/>
      <c r="Q48" s="78"/>
    </row>
    <row r="49" spans="1:17" ht="23.25" customHeight="1" outlineLevel="1" x14ac:dyDescent="0.3">
      <c r="A49" s="157" t="s">
        <v>119</v>
      </c>
      <c r="B49" s="158"/>
      <c r="C49" s="158"/>
      <c r="D49" s="158"/>
      <c r="E49" s="159"/>
      <c r="F49" s="48" t="s">
        <v>120</v>
      </c>
      <c r="G49" s="17" t="s">
        <v>48</v>
      </c>
      <c r="H49" s="25">
        <f t="shared" si="2"/>
        <v>6.9350000000000002E-3</v>
      </c>
      <c r="I49" s="12">
        <f t="shared" si="2"/>
        <v>262744.67</v>
      </c>
      <c r="J49" s="11" t="str">
        <f t="shared" si="2"/>
        <v>Х</v>
      </c>
      <c r="K49" s="12">
        <f t="shared" si="2"/>
        <v>1822.13</v>
      </c>
      <c r="L49" s="11" t="str">
        <f t="shared" si="2"/>
        <v>Х</v>
      </c>
      <c r="M49" s="12">
        <f t="shared" si="2"/>
        <v>260062.3</v>
      </c>
      <c r="N49" s="35" t="str">
        <f t="shared" si="2"/>
        <v>Х</v>
      </c>
      <c r="P49" s="111"/>
      <c r="Q49" s="78"/>
    </row>
    <row r="50" spans="1:17" ht="23.25" customHeight="1" outlineLevel="1" x14ac:dyDescent="0.3">
      <c r="A50" s="157" t="s">
        <v>121</v>
      </c>
      <c r="B50" s="158"/>
      <c r="C50" s="158"/>
      <c r="D50" s="158"/>
      <c r="E50" s="159"/>
      <c r="F50" s="48" t="s">
        <v>122</v>
      </c>
      <c r="G50" s="17" t="s">
        <v>48</v>
      </c>
      <c r="H50" s="47">
        <f t="shared" si="2"/>
        <v>4.4999999999999999E-4</v>
      </c>
      <c r="I50" s="12">
        <f t="shared" si="2"/>
        <v>124728.5</v>
      </c>
      <c r="J50" s="11" t="str">
        <f t="shared" si="2"/>
        <v>Х</v>
      </c>
      <c r="K50" s="12">
        <f t="shared" si="2"/>
        <v>56.13</v>
      </c>
      <c r="L50" s="11" t="str">
        <f t="shared" si="2"/>
        <v>Х</v>
      </c>
      <c r="M50" s="12">
        <f t="shared" si="2"/>
        <v>8010.8</v>
      </c>
      <c r="N50" s="35" t="str">
        <f t="shared" si="2"/>
        <v>Х</v>
      </c>
      <c r="P50" s="111"/>
      <c r="Q50" s="78"/>
    </row>
    <row r="51" spans="1:17" ht="20.25" customHeight="1" outlineLevel="1" x14ac:dyDescent="0.3">
      <c r="A51" s="160" t="s">
        <v>123</v>
      </c>
      <c r="B51" s="161"/>
      <c r="C51" s="161"/>
      <c r="D51" s="161"/>
      <c r="E51" s="162"/>
      <c r="F51" s="49" t="s">
        <v>124</v>
      </c>
      <c r="G51" s="50" t="s">
        <v>52</v>
      </c>
      <c r="H51" s="39">
        <v>0</v>
      </c>
      <c r="I51" s="40">
        <v>0</v>
      </c>
      <c r="J51" s="41" t="s">
        <v>18</v>
      </c>
      <c r="K51" s="40">
        <v>0</v>
      </c>
      <c r="L51" s="41" t="s">
        <v>18</v>
      </c>
      <c r="M51" s="40">
        <v>0</v>
      </c>
      <c r="N51" s="42" t="s">
        <v>18</v>
      </c>
      <c r="P51" s="111"/>
      <c r="Q51" s="78"/>
    </row>
    <row r="52" spans="1:17" ht="23.25" customHeight="1" outlineLevel="1" x14ac:dyDescent="0.3">
      <c r="A52" s="163" t="s">
        <v>125</v>
      </c>
      <c r="B52" s="163"/>
      <c r="C52" s="163"/>
      <c r="D52" s="163"/>
      <c r="E52" s="164"/>
      <c r="F52" s="49" t="s">
        <v>126</v>
      </c>
      <c r="G52" s="24" t="s">
        <v>55</v>
      </c>
      <c r="H52" s="11" t="s">
        <v>18</v>
      </c>
      <c r="I52" s="11" t="s">
        <v>18</v>
      </c>
      <c r="J52" s="11" t="s">
        <v>18</v>
      </c>
      <c r="K52" s="12">
        <v>378.33</v>
      </c>
      <c r="L52" s="11" t="s">
        <v>18</v>
      </c>
      <c r="M52" s="51">
        <v>53996.4</v>
      </c>
      <c r="N52" s="35" t="s">
        <v>18</v>
      </c>
      <c r="P52" s="111"/>
      <c r="Q52" s="78"/>
    </row>
    <row r="53" spans="1:17" ht="23.25" customHeight="1" outlineLevel="1" x14ac:dyDescent="0.3">
      <c r="A53" s="163" t="s">
        <v>127</v>
      </c>
      <c r="B53" s="163"/>
      <c r="C53" s="163"/>
      <c r="D53" s="163"/>
      <c r="E53" s="164"/>
      <c r="F53" s="49" t="s">
        <v>128</v>
      </c>
      <c r="G53" s="52" t="s">
        <v>55</v>
      </c>
      <c r="H53" s="32" t="s">
        <v>18</v>
      </c>
      <c r="I53" s="32" t="s">
        <v>18</v>
      </c>
      <c r="J53" s="32" t="s">
        <v>18</v>
      </c>
      <c r="K53" s="53"/>
      <c r="L53" s="32" t="s">
        <v>18</v>
      </c>
      <c r="M53" s="54"/>
      <c r="N53" s="33" t="s">
        <v>18</v>
      </c>
      <c r="P53" s="111"/>
      <c r="Q53" s="78"/>
    </row>
    <row r="54" spans="1:17" ht="23.25" customHeight="1" outlineLevel="1" x14ac:dyDescent="0.3">
      <c r="A54" s="165" t="s">
        <v>129</v>
      </c>
      <c r="B54" s="166"/>
      <c r="C54" s="166"/>
      <c r="D54" s="166"/>
      <c r="E54" s="166"/>
      <c r="F54" s="49"/>
      <c r="G54" s="49"/>
      <c r="H54" s="49"/>
      <c r="I54" s="49"/>
      <c r="J54" s="49"/>
      <c r="K54" s="49"/>
      <c r="L54" s="49"/>
      <c r="M54" s="49"/>
      <c r="N54" s="49"/>
      <c r="P54" s="111"/>
      <c r="Q54" s="78"/>
    </row>
    <row r="55" spans="1:17" ht="39" customHeight="1" outlineLevel="1" x14ac:dyDescent="0.3">
      <c r="A55" s="167" t="s">
        <v>130</v>
      </c>
      <c r="B55" s="168"/>
      <c r="C55" s="168"/>
      <c r="D55" s="168"/>
      <c r="E55" s="169"/>
      <c r="F55" s="27" t="s">
        <v>131</v>
      </c>
      <c r="G55" s="28"/>
      <c r="H55" s="29" t="s">
        <v>18</v>
      </c>
      <c r="I55" s="29" t="s">
        <v>18</v>
      </c>
      <c r="J55" s="29" t="s">
        <v>18</v>
      </c>
      <c r="K55" s="30">
        <f>K56+K57+K58+K59+K60+K61+K69+K73</f>
        <v>39584.351999999999</v>
      </c>
      <c r="L55" s="29" t="s">
        <v>18</v>
      </c>
      <c r="M55" s="30">
        <f>M56+M57+M58+M59+M60+M61+M69+M73</f>
        <v>5649637.1000000006</v>
      </c>
      <c r="N55" s="31">
        <f>ROUND(M55/L124*100,1)</f>
        <v>99.1</v>
      </c>
      <c r="P55" s="111"/>
      <c r="Q55" s="78"/>
    </row>
    <row r="56" spans="1:17" ht="24" customHeight="1" outlineLevel="1" x14ac:dyDescent="0.3">
      <c r="A56" s="160" t="s">
        <v>132</v>
      </c>
      <c r="B56" s="161"/>
      <c r="C56" s="161"/>
      <c r="D56" s="161"/>
      <c r="E56" s="162"/>
      <c r="F56" s="55" t="s">
        <v>133</v>
      </c>
      <c r="G56" s="10" t="s">
        <v>21</v>
      </c>
      <c r="H56" s="11">
        <v>0.28999999999999998</v>
      </c>
      <c r="I56" s="56">
        <v>8416.9699999999993</v>
      </c>
      <c r="J56" s="32" t="s">
        <v>18</v>
      </c>
      <c r="K56" s="12">
        <v>2440.922</v>
      </c>
      <c r="L56" s="32" t="s">
        <v>18</v>
      </c>
      <c r="M56" s="12">
        <v>348378.1</v>
      </c>
      <c r="N56" s="33" t="s">
        <v>18</v>
      </c>
      <c r="P56" s="111"/>
      <c r="Q56" s="78"/>
    </row>
    <row r="57" spans="1:17" ht="76.5" customHeight="1" outlineLevel="1" x14ac:dyDescent="0.3">
      <c r="A57" s="170" t="s">
        <v>64</v>
      </c>
      <c r="B57" s="171"/>
      <c r="C57" s="171"/>
      <c r="D57" s="171"/>
      <c r="E57" s="172"/>
      <c r="F57" s="9" t="s">
        <v>134</v>
      </c>
      <c r="G57" s="17" t="s">
        <v>68</v>
      </c>
      <c r="H57" s="25">
        <v>0.26</v>
      </c>
      <c r="I57" s="19">
        <v>5882.94</v>
      </c>
      <c r="J57" s="11" t="s">
        <v>18</v>
      </c>
      <c r="K57" s="12">
        <v>1529.57</v>
      </c>
      <c r="L57" s="11" t="s">
        <v>18</v>
      </c>
      <c r="M57" s="12">
        <v>218305.6</v>
      </c>
      <c r="N57" s="35" t="s">
        <v>18</v>
      </c>
      <c r="P57" s="111"/>
      <c r="Q57" s="78"/>
    </row>
    <row r="58" spans="1:17" ht="37.5" outlineLevel="1" x14ac:dyDescent="0.3">
      <c r="A58" s="173"/>
      <c r="B58" s="174"/>
      <c r="C58" s="174"/>
      <c r="D58" s="174"/>
      <c r="E58" s="175"/>
      <c r="F58" s="9" t="s">
        <v>135</v>
      </c>
      <c r="G58" s="17" t="s">
        <v>71</v>
      </c>
      <c r="H58" s="25">
        <v>0.19</v>
      </c>
      <c r="I58" s="19">
        <v>6762.67</v>
      </c>
      <c r="J58" s="11" t="s">
        <v>18</v>
      </c>
      <c r="K58" s="12">
        <v>1284.9100000000001</v>
      </c>
      <c r="L58" s="11" t="s">
        <v>18</v>
      </c>
      <c r="M58" s="12">
        <v>183387.1</v>
      </c>
      <c r="N58" s="35" t="s">
        <v>18</v>
      </c>
      <c r="P58" s="111"/>
      <c r="Q58" s="78"/>
    </row>
    <row r="59" spans="1:17" ht="20.25" outlineLevel="1" x14ac:dyDescent="0.3">
      <c r="A59" s="173"/>
      <c r="B59" s="174"/>
      <c r="C59" s="174"/>
      <c r="D59" s="174"/>
      <c r="E59" s="175"/>
      <c r="F59" s="9" t="s">
        <v>136</v>
      </c>
      <c r="G59" s="17" t="s">
        <v>74</v>
      </c>
      <c r="H59" s="25">
        <v>2.48</v>
      </c>
      <c r="I59" s="19">
        <v>960.07</v>
      </c>
      <c r="J59" s="11" t="s">
        <v>18</v>
      </c>
      <c r="K59" s="12">
        <v>2380.9699999999998</v>
      </c>
      <c r="L59" s="11" t="s">
        <v>18</v>
      </c>
      <c r="M59" s="12">
        <v>339822.1</v>
      </c>
      <c r="N59" s="35" t="s">
        <v>18</v>
      </c>
      <c r="P59" s="111"/>
      <c r="Q59" s="78"/>
    </row>
    <row r="60" spans="1:17" ht="47.25" customHeight="1" outlineLevel="1" x14ac:dyDescent="0.3">
      <c r="A60" s="173"/>
      <c r="B60" s="174"/>
      <c r="C60" s="174"/>
      <c r="D60" s="174"/>
      <c r="E60" s="175"/>
      <c r="F60" s="9" t="s">
        <v>137</v>
      </c>
      <c r="G60" s="10" t="s">
        <v>85</v>
      </c>
      <c r="H60" s="25">
        <v>0.54</v>
      </c>
      <c r="I60" s="12">
        <v>2082.9899999999998</v>
      </c>
      <c r="J60" s="11" t="s">
        <v>18</v>
      </c>
      <c r="K60" s="12">
        <v>1124.81</v>
      </c>
      <c r="L60" s="11" t="s">
        <v>18</v>
      </c>
      <c r="M60" s="12">
        <v>160538</v>
      </c>
      <c r="N60" s="35" t="s">
        <v>18</v>
      </c>
      <c r="P60" s="111"/>
      <c r="Q60" s="78"/>
    </row>
    <row r="61" spans="1:17" ht="21.75" customHeight="1" outlineLevel="1" x14ac:dyDescent="0.3">
      <c r="A61" s="173"/>
      <c r="B61" s="174"/>
      <c r="C61" s="174"/>
      <c r="D61" s="174"/>
      <c r="E61" s="175"/>
      <c r="F61" s="9" t="s">
        <v>138</v>
      </c>
      <c r="G61" s="10" t="s">
        <v>139</v>
      </c>
      <c r="H61" s="25">
        <v>1.7877000000000001</v>
      </c>
      <c r="I61" s="12">
        <v>4655.0600000000004</v>
      </c>
      <c r="J61" s="11" t="s">
        <v>18</v>
      </c>
      <c r="K61" s="12">
        <v>8321.85</v>
      </c>
      <c r="L61" s="11" t="s">
        <v>18</v>
      </c>
      <c r="M61" s="12">
        <v>1187727.8</v>
      </c>
      <c r="N61" s="35" t="s">
        <v>18</v>
      </c>
      <c r="P61" s="111"/>
      <c r="Q61" s="78"/>
    </row>
    <row r="62" spans="1:17" ht="21.75" customHeight="1" outlineLevel="1" x14ac:dyDescent="0.3">
      <c r="A62" s="173"/>
      <c r="B62" s="174"/>
      <c r="C62" s="174"/>
      <c r="D62" s="174"/>
      <c r="E62" s="175"/>
      <c r="F62" s="9" t="s">
        <v>140</v>
      </c>
      <c r="G62" s="44" t="s">
        <v>90</v>
      </c>
      <c r="H62" s="45">
        <v>4.4510000000000001E-2</v>
      </c>
      <c r="I62" s="12">
        <v>7437.3</v>
      </c>
      <c r="J62" s="11" t="s">
        <v>18</v>
      </c>
      <c r="K62" s="12">
        <v>331.03</v>
      </c>
      <c r="L62" s="11" t="s">
        <v>18</v>
      </c>
      <c r="M62" s="12">
        <v>47246.5</v>
      </c>
      <c r="N62" s="35" t="s">
        <v>18</v>
      </c>
      <c r="P62" s="111"/>
      <c r="Q62" s="78"/>
    </row>
    <row r="63" spans="1:17" ht="21.75" customHeight="1" outlineLevel="1" x14ac:dyDescent="0.3">
      <c r="A63" s="173"/>
      <c r="B63" s="174"/>
      <c r="C63" s="174"/>
      <c r="D63" s="174"/>
      <c r="E63" s="175"/>
      <c r="F63" s="9" t="s">
        <v>141</v>
      </c>
      <c r="G63" s="44" t="s">
        <v>93</v>
      </c>
      <c r="H63" s="47">
        <v>2.2637999999999998E-2</v>
      </c>
      <c r="I63" s="12">
        <v>7146.8</v>
      </c>
      <c r="J63" s="11" t="s">
        <v>18</v>
      </c>
      <c r="K63" s="12">
        <v>161.79</v>
      </c>
      <c r="L63" s="11" t="s">
        <v>18</v>
      </c>
      <c r="M63" s="12">
        <v>23091.200000000001</v>
      </c>
      <c r="N63" s="35" t="s">
        <v>18</v>
      </c>
      <c r="P63" s="111"/>
      <c r="Q63" s="78"/>
    </row>
    <row r="64" spans="1:17" ht="39" customHeight="1" outlineLevel="1" x14ac:dyDescent="0.3">
      <c r="A64" s="173"/>
      <c r="B64" s="174"/>
      <c r="C64" s="174"/>
      <c r="D64" s="174"/>
      <c r="E64" s="175"/>
      <c r="F64" s="9" t="s">
        <v>142</v>
      </c>
      <c r="G64" s="44" t="s">
        <v>96</v>
      </c>
      <c r="H64" s="45">
        <v>0.11588</v>
      </c>
      <c r="I64" s="12">
        <v>2114.3200000000002</v>
      </c>
      <c r="J64" s="11" t="s">
        <v>18</v>
      </c>
      <c r="K64" s="12">
        <v>245.01</v>
      </c>
      <c r="L64" s="11" t="s">
        <v>18</v>
      </c>
      <c r="M64" s="12">
        <v>34968.400000000001</v>
      </c>
      <c r="N64" s="35" t="s">
        <v>18</v>
      </c>
      <c r="P64" s="111"/>
      <c r="Q64" s="78"/>
    </row>
    <row r="65" spans="1:17" ht="21.75" customHeight="1" outlineLevel="1" x14ac:dyDescent="0.3">
      <c r="A65" s="173"/>
      <c r="B65" s="174"/>
      <c r="C65" s="174"/>
      <c r="D65" s="174"/>
      <c r="E65" s="175"/>
      <c r="F65" s="9" t="s">
        <v>143</v>
      </c>
      <c r="G65" s="44" t="s">
        <v>99</v>
      </c>
      <c r="H65" s="45">
        <v>4.913E-2</v>
      </c>
      <c r="I65" s="12">
        <v>2906.88</v>
      </c>
      <c r="J65" s="11" t="s">
        <v>18</v>
      </c>
      <c r="K65" s="12">
        <v>142.81</v>
      </c>
      <c r="L65" s="11" t="s">
        <v>18</v>
      </c>
      <c r="M65" s="12">
        <v>20383.099999999999</v>
      </c>
      <c r="N65" s="35" t="s">
        <v>18</v>
      </c>
      <c r="P65" s="111"/>
      <c r="Q65" s="78"/>
    </row>
    <row r="66" spans="1:17" ht="21.75" customHeight="1" outlineLevel="1" x14ac:dyDescent="0.3">
      <c r="A66" s="173"/>
      <c r="B66" s="174"/>
      <c r="C66" s="174"/>
      <c r="D66" s="174"/>
      <c r="E66" s="175"/>
      <c r="F66" s="9" t="s">
        <v>144</v>
      </c>
      <c r="G66" s="44" t="s">
        <v>102</v>
      </c>
      <c r="H66" s="47">
        <v>1.1839999999999999E-3</v>
      </c>
      <c r="I66" s="12">
        <v>9879.9</v>
      </c>
      <c r="J66" s="11" t="s">
        <v>18</v>
      </c>
      <c r="K66" s="12">
        <v>11.7</v>
      </c>
      <c r="L66" s="11" t="s">
        <v>18</v>
      </c>
      <c r="M66" s="12">
        <v>1669.6</v>
      </c>
      <c r="N66" s="35" t="s">
        <v>18</v>
      </c>
      <c r="P66" s="111"/>
      <c r="Q66" s="78"/>
    </row>
    <row r="67" spans="1:17" ht="21.75" customHeight="1" outlineLevel="1" x14ac:dyDescent="0.3">
      <c r="A67" s="173"/>
      <c r="B67" s="174"/>
      <c r="C67" s="174"/>
      <c r="D67" s="174"/>
      <c r="E67" s="175"/>
      <c r="F67" s="9" t="s">
        <v>145</v>
      </c>
      <c r="G67" s="44" t="s">
        <v>105</v>
      </c>
      <c r="H67" s="45">
        <v>1.431E-2</v>
      </c>
      <c r="I67" s="12">
        <v>6575.62</v>
      </c>
      <c r="J67" s="11" t="s">
        <v>18</v>
      </c>
      <c r="K67" s="12">
        <v>94.1</v>
      </c>
      <c r="L67" s="11" t="s">
        <v>18</v>
      </c>
      <c r="M67" s="12">
        <v>13429.9</v>
      </c>
      <c r="N67" s="35" t="s">
        <v>18</v>
      </c>
      <c r="P67" s="111"/>
      <c r="Q67" s="78"/>
    </row>
    <row r="68" spans="1:17" ht="45.75" customHeight="1" outlineLevel="1" x14ac:dyDescent="0.3">
      <c r="A68" s="176"/>
      <c r="B68" s="177"/>
      <c r="C68" s="177"/>
      <c r="D68" s="177"/>
      <c r="E68" s="178"/>
      <c r="F68" s="9" t="s">
        <v>146</v>
      </c>
      <c r="G68" s="44" t="s">
        <v>108</v>
      </c>
      <c r="H68" s="45">
        <v>0.12441000000000001</v>
      </c>
      <c r="I68" s="12">
        <v>1811.57</v>
      </c>
      <c r="J68" s="11" t="s">
        <v>18</v>
      </c>
      <c r="K68" s="12">
        <v>225.38</v>
      </c>
      <c r="L68" s="11" t="s">
        <v>18</v>
      </c>
      <c r="M68" s="12">
        <v>32166.799999999999</v>
      </c>
      <c r="N68" s="35" t="s">
        <v>18</v>
      </c>
      <c r="P68" s="111"/>
      <c r="Q68" s="78"/>
    </row>
    <row r="69" spans="1:17" ht="21.75" customHeight="1" outlineLevel="1" x14ac:dyDescent="0.3">
      <c r="A69" s="170" t="s">
        <v>147</v>
      </c>
      <c r="B69" s="171"/>
      <c r="C69" s="171"/>
      <c r="D69" s="171"/>
      <c r="E69" s="172"/>
      <c r="F69" s="9" t="s">
        <v>148</v>
      </c>
      <c r="G69" s="10" t="s">
        <v>44</v>
      </c>
      <c r="H69" s="47">
        <v>0.16559199999999999</v>
      </c>
      <c r="I69" s="12">
        <v>111102.15</v>
      </c>
      <c r="J69" s="11" t="s">
        <v>18</v>
      </c>
      <c r="K69" s="12">
        <v>18397.63</v>
      </c>
      <c r="L69" s="11" t="s">
        <v>18</v>
      </c>
      <c r="M69" s="12">
        <v>2625783</v>
      </c>
      <c r="N69" s="33" t="s">
        <v>18</v>
      </c>
      <c r="P69" s="111"/>
      <c r="Q69" s="78"/>
    </row>
    <row r="70" spans="1:17" ht="21.75" customHeight="1" outlineLevel="1" x14ac:dyDescent="0.3">
      <c r="A70" s="157" t="s">
        <v>149</v>
      </c>
      <c r="B70" s="158"/>
      <c r="C70" s="158"/>
      <c r="D70" s="158"/>
      <c r="E70" s="159"/>
      <c r="F70" s="55" t="s">
        <v>150</v>
      </c>
      <c r="G70" s="17" t="s">
        <v>44</v>
      </c>
      <c r="H70" s="57">
        <v>9.4900000000000002E-3</v>
      </c>
      <c r="I70" s="12">
        <v>340469.94</v>
      </c>
      <c r="J70" s="11" t="s">
        <v>18</v>
      </c>
      <c r="K70" s="12">
        <v>3231.06</v>
      </c>
      <c r="L70" s="11" t="s">
        <v>18</v>
      </c>
      <c r="M70" s="12">
        <v>461149.8</v>
      </c>
      <c r="N70" s="33" t="s">
        <v>18</v>
      </c>
      <c r="P70" s="111"/>
      <c r="Q70" s="78"/>
    </row>
    <row r="71" spans="1:17" ht="21.75" customHeight="1" outlineLevel="1" x14ac:dyDescent="0.3">
      <c r="A71" s="157" t="s">
        <v>151</v>
      </c>
      <c r="B71" s="158"/>
      <c r="C71" s="158"/>
      <c r="D71" s="158"/>
      <c r="E71" s="159"/>
      <c r="F71" s="55" t="s">
        <v>152</v>
      </c>
      <c r="G71" s="58" t="s">
        <v>44</v>
      </c>
      <c r="H71" s="45">
        <v>4.4400000000000004E-3</v>
      </c>
      <c r="I71" s="12">
        <v>113393.92</v>
      </c>
      <c r="J71" s="11" t="s">
        <v>18</v>
      </c>
      <c r="K71" s="12">
        <v>503.47</v>
      </c>
      <c r="L71" s="11" t="s">
        <v>18</v>
      </c>
      <c r="M71" s="12">
        <v>71857.100000000006</v>
      </c>
      <c r="N71" s="33" t="s">
        <v>18</v>
      </c>
      <c r="P71" s="111"/>
      <c r="Q71" s="78"/>
    </row>
    <row r="72" spans="1:17" ht="21.75" customHeight="1" outlineLevel="1" x14ac:dyDescent="0.3">
      <c r="A72" s="157" t="s">
        <v>153</v>
      </c>
      <c r="B72" s="158"/>
      <c r="C72" s="158"/>
      <c r="D72" s="158"/>
      <c r="E72" s="159"/>
      <c r="F72" s="55" t="s">
        <v>136</v>
      </c>
      <c r="G72" s="17" t="s">
        <v>44</v>
      </c>
      <c r="H72" s="234">
        <v>3.0829E-3</v>
      </c>
      <c r="I72" s="112">
        <v>283501.11</v>
      </c>
      <c r="J72" s="11" t="s">
        <v>18</v>
      </c>
      <c r="K72" s="113">
        <v>874</v>
      </c>
      <c r="L72" s="11" t="s">
        <v>18</v>
      </c>
      <c r="M72" s="113">
        <v>124740.48999999999</v>
      </c>
      <c r="N72" s="33" t="s">
        <v>18</v>
      </c>
      <c r="P72" s="111"/>
      <c r="Q72" s="78"/>
    </row>
    <row r="73" spans="1:17" ht="21.75" customHeight="1" outlineLevel="1" x14ac:dyDescent="0.3">
      <c r="A73" s="160" t="s">
        <v>154</v>
      </c>
      <c r="B73" s="161"/>
      <c r="C73" s="161"/>
      <c r="D73" s="161"/>
      <c r="E73" s="162"/>
      <c r="F73" s="55" t="s">
        <v>155</v>
      </c>
      <c r="G73" s="17" t="s">
        <v>48</v>
      </c>
      <c r="H73" s="47">
        <v>6.1074000000000003E-2</v>
      </c>
      <c r="I73" s="56">
        <v>67192.13</v>
      </c>
      <c r="J73" s="11" t="s">
        <v>18</v>
      </c>
      <c r="K73" s="12">
        <v>4103.6899999999996</v>
      </c>
      <c r="L73" s="11" t="s">
        <v>18</v>
      </c>
      <c r="M73" s="12">
        <v>585695.4</v>
      </c>
      <c r="N73" s="33" t="s">
        <v>18</v>
      </c>
      <c r="P73" s="111"/>
      <c r="Q73" s="78"/>
    </row>
    <row r="74" spans="1:17" ht="21.75" customHeight="1" outlineLevel="1" x14ac:dyDescent="0.3">
      <c r="A74" s="157" t="s">
        <v>149</v>
      </c>
      <c r="B74" s="158"/>
      <c r="C74" s="158"/>
      <c r="D74" s="158"/>
      <c r="E74" s="159"/>
      <c r="F74" s="55" t="s">
        <v>156</v>
      </c>
      <c r="G74" s="17" t="s">
        <v>48</v>
      </c>
      <c r="H74" s="57">
        <v>6.9350000000000002E-3</v>
      </c>
      <c r="I74" s="56">
        <v>262744.67</v>
      </c>
      <c r="J74" s="11" t="s">
        <v>18</v>
      </c>
      <c r="K74" s="12">
        <v>1822.13</v>
      </c>
      <c r="L74" s="11" t="s">
        <v>18</v>
      </c>
      <c r="M74" s="12">
        <v>260062.3</v>
      </c>
      <c r="N74" s="33" t="s">
        <v>18</v>
      </c>
      <c r="P74" s="111"/>
      <c r="Q74" s="78"/>
    </row>
    <row r="75" spans="1:17" ht="21.75" customHeight="1" outlineLevel="1" x14ac:dyDescent="0.3">
      <c r="A75" s="157" t="s">
        <v>157</v>
      </c>
      <c r="B75" s="158"/>
      <c r="C75" s="158"/>
      <c r="D75" s="158"/>
      <c r="E75" s="159"/>
      <c r="F75" s="55" t="s">
        <v>158</v>
      </c>
      <c r="G75" s="17" t="s">
        <v>48</v>
      </c>
      <c r="H75" s="233">
        <v>4.4999999999999999E-4</v>
      </c>
      <c r="I75" s="56">
        <v>124728.5</v>
      </c>
      <c r="J75" s="11" t="s">
        <v>18</v>
      </c>
      <c r="K75" s="12">
        <v>56.13</v>
      </c>
      <c r="L75" s="11" t="s">
        <v>18</v>
      </c>
      <c r="M75" s="12">
        <v>8010.8</v>
      </c>
      <c r="N75" s="33" t="s">
        <v>18</v>
      </c>
      <c r="P75" s="111"/>
      <c r="Q75" s="78"/>
    </row>
    <row r="76" spans="1:17" ht="31.5" customHeight="1" outlineLevel="1" x14ac:dyDescent="0.2">
      <c r="A76" s="154" t="s">
        <v>159</v>
      </c>
      <c r="B76" s="155"/>
      <c r="C76" s="155"/>
      <c r="D76" s="155"/>
      <c r="E76" s="156"/>
      <c r="F76" s="59" t="s">
        <v>160</v>
      </c>
      <c r="G76" s="60"/>
      <c r="H76" s="41" t="s">
        <v>18</v>
      </c>
      <c r="I76" s="41" t="s">
        <v>18</v>
      </c>
      <c r="J76" s="41" t="s">
        <v>18</v>
      </c>
      <c r="K76" s="61">
        <f>SUM(K78:K97,K77)</f>
        <v>0</v>
      </c>
      <c r="L76" s="41" t="s">
        <v>18</v>
      </c>
      <c r="M76" s="61">
        <f>SUM(M78:M97,M77)</f>
        <v>0</v>
      </c>
      <c r="N76" s="62">
        <f>ROUND(M76/L124*100,1)</f>
        <v>0</v>
      </c>
    </row>
    <row r="77" spans="1:17" ht="18.75" customHeight="1" outlineLevel="1" x14ac:dyDescent="0.3">
      <c r="A77" s="140" t="s">
        <v>132</v>
      </c>
      <c r="B77" s="141"/>
      <c r="C77" s="141"/>
      <c r="D77" s="141"/>
      <c r="E77" s="142"/>
      <c r="F77" s="63" t="s">
        <v>161</v>
      </c>
      <c r="G77" s="64" t="s">
        <v>21</v>
      </c>
      <c r="H77" s="39">
        <v>0</v>
      </c>
      <c r="I77" s="65">
        <v>0</v>
      </c>
      <c r="J77" s="66" t="s">
        <v>18</v>
      </c>
      <c r="K77" s="65">
        <v>0</v>
      </c>
      <c r="L77" s="66" t="s">
        <v>18</v>
      </c>
      <c r="M77" s="65">
        <v>0</v>
      </c>
      <c r="N77" s="67" t="s">
        <v>18</v>
      </c>
    </row>
    <row r="78" spans="1:17" ht="67.5" customHeight="1" outlineLevel="1" x14ac:dyDescent="0.2">
      <c r="A78" s="143" t="s">
        <v>64</v>
      </c>
      <c r="B78" s="144"/>
      <c r="C78" s="144"/>
      <c r="D78" s="144"/>
      <c r="E78" s="145"/>
      <c r="F78" s="37" t="s">
        <v>162</v>
      </c>
      <c r="G78" s="38" t="s">
        <v>68</v>
      </c>
      <c r="H78" s="39">
        <v>0</v>
      </c>
      <c r="I78" s="40">
        <v>0</v>
      </c>
      <c r="J78" s="41" t="s">
        <v>18</v>
      </c>
      <c r="K78" s="40">
        <v>0</v>
      </c>
      <c r="L78" s="41" t="s">
        <v>18</v>
      </c>
      <c r="M78" s="40">
        <v>0</v>
      </c>
      <c r="N78" s="67" t="s">
        <v>18</v>
      </c>
    </row>
    <row r="79" spans="1:17" ht="37.5" outlineLevel="1" x14ac:dyDescent="0.2">
      <c r="A79" s="146"/>
      <c r="B79" s="147"/>
      <c r="C79" s="147"/>
      <c r="D79" s="147"/>
      <c r="E79" s="148"/>
      <c r="F79" s="37" t="s">
        <v>163</v>
      </c>
      <c r="G79" s="38" t="s">
        <v>71</v>
      </c>
      <c r="H79" s="39">
        <v>0</v>
      </c>
      <c r="I79" s="40">
        <v>0</v>
      </c>
      <c r="J79" s="41" t="s">
        <v>18</v>
      </c>
      <c r="K79" s="40">
        <v>0</v>
      </c>
      <c r="L79" s="41" t="s">
        <v>18</v>
      </c>
      <c r="M79" s="40">
        <v>0</v>
      </c>
      <c r="N79" s="67" t="s">
        <v>18</v>
      </c>
    </row>
    <row r="80" spans="1:17" ht="20.25" outlineLevel="1" x14ac:dyDescent="0.2">
      <c r="A80" s="146"/>
      <c r="B80" s="147"/>
      <c r="C80" s="147"/>
      <c r="D80" s="147"/>
      <c r="E80" s="148"/>
      <c r="F80" s="37" t="s">
        <v>164</v>
      </c>
      <c r="G80" s="38" t="s">
        <v>74</v>
      </c>
      <c r="H80" s="39">
        <v>0</v>
      </c>
      <c r="I80" s="40">
        <v>0</v>
      </c>
      <c r="J80" s="41" t="s">
        <v>18</v>
      </c>
      <c r="K80" s="40">
        <v>0</v>
      </c>
      <c r="L80" s="41" t="s">
        <v>18</v>
      </c>
      <c r="M80" s="40">
        <v>0</v>
      </c>
      <c r="N80" s="67" t="s">
        <v>18</v>
      </c>
    </row>
    <row r="81" spans="1:14" ht="52.5" customHeight="1" outlineLevel="1" x14ac:dyDescent="0.2">
      <c r="A81" s="146"/>
      <c r="B81" s="147"/>
      <c r="C81" s="147"/>
      <c r="D81" s="147"/>
      <c r="E81" s="148"/>
      <c r="F81" s="37" t="s">
        <v>75</v>
      </c>
      <c r="G81" s="38" t="s">
        <v>31</v>
      </c>
      <c r="H81" s="39">
        <v>0</v>
      </c>
      <c r="I81" s="40" t="s">
        <v>18</v>
      </c>
      <c r="J81" s="41" t="s">
        <v>18</v>
      </c>
      <c r="K81" s="40" t="s">
        <v>18</v>
      </c>
      <c r="L81" s="41" t="s">
        <v>18</v>
      </c>
      <c r="M81" s="40" t="s">
        <v>18</v>
      </c>
      <c r="N81" s="67" t="s">
        <v>18</v>
      </c>
    </row>
    <row r="82" spans="1:14" ht="88.5" customHeight="1" outlineLevel="1" x14ac:dyDescent="0.2">
      <c r="A82" s="146"/>
      <c r="B82" s="147"/>
      <c r="C82" s="147"/>
      <c r="D82" s="147"/>
      <c r="E82" s="148"/>
      <c r="F82" s="37" t="s">
        <v>78</v>
      </c>
      <c r="G82" s="43" t="s">
        <v>80</v>
      </c>
      <c r="H82" s="39">
        <v>0</v>
      </c>
      <c r="I82" s="40">
        <v>0</v>
      </c>
      <c r="J82" s="41" t="s">
        <v>18</v>
      </c>
      <c r="K82" s="40">
        <v>0</v>
      </c>
      <c r="L82" s="41" t="s">
        <v>18</v>
      </c>
      <c r="M82" s="40">
        <v>0</v>
      </c>
      <c r="N82" s="67" t="s">
        <v>18</v>
      </c>
    </row>
    <row r="83" spans="1:14" ht="37.5" outlineLevel="1" x14ac:dyDescent="0.2">
      <c r="A83" s="146"/>
      <c r="B83" s="147"/>
      <c r="C83" s="147"/>
      <c r="D83" s="147"/>
      <c r="E83" s="148"/>
      <c r="F83" s="37" t="s">
        <v>81</v>
      </c>
      <c r="G83" s="43" t="s">
        <v>35</v>
      </c>
      <c r="H83" s="39">
        <v>0</v>
      </c>
      <c r="I83" s="40">
        <v>0</v>
      </c>
      <c r="J83" s="41" t="s">
        <v>18</v>
      </c>
      <c r="K83" s="40">
        <v>0</v>
      </c>
      <c r="L83" s="41" t="s">
        <v>18</v>
      </c>
      <c r="M83" s="40">
        <v>0</v>
      </c>
      <c r="N83" s="67" t="s">
        <v>18</v>
      </c>
    </row>
    <row r="84" spans="1:14" ht="41.25" customHeight="1" outlineLevel="1" x14ac:dyDescent="0.2">
      <c r="A84" s="146"/>
      <c r="B84" s="147"/>
      <c r="C84" s="147"/>
      <c r="D84" s="147"/>
      <c r="E84" s="148"/>
      <c r="F84" s="37" t="s">
        <v>165</v>
      </c>
      <c r="G84" s="64" t="s">
        <v>85</v>
      </c>
      <c r="H84" s="39">
        <v>0</v>
      </c>
      <c r="I84" s="40">
        <v>0</v>
      </c>
      <c r="J84" s="41" t="s">
        <v>18</v>
      </c>
      <c r="K84" s="40">
        <v>0</v>
      </c>
      <c r="L84" s="41" t="s">
        <v>18</v>
      </c>
      <c r="M84" s="40">
        <v>0</v>
      </c>
      <c r="N84" s="67" t="s">
        <v>18</v>
      </c>
    </row>
    <row r="85" spans="1:14" ht="18.75" customHeight="1" outlineLevel="1" x14ac:dyDescent="0.3">
      <c r="A85" s="146"/>
      <c r="B85" s="147"/>
      <c r="C85" s="147"/>
      <c r="D85" s="147"/>
      <c r="E85" s="148"/>
      <c r="F85" s="37" t="s">
        <v>166</v>
      </c>
      <c r="G85" s="64" t="s">
        <v>139</v>
      </c>
      <c r="H85" s="39">
        <v>0</v>
      </c>
      <c r="I85" s="65">
        <v>0</v>
      </c>
      <c r="J85" s="66" t="s">
        <v>18</v>
      </c>
      <c r="K85" s="65">
        <v>0</v>
      </c>
      <c r="L85" s="66" t="s">
        <v>18</v>
      </c>
      <c r="M85" s="65">
        <v>0</v>
      </c>
      <c r="N85" s="67" t="s">
        <v>18</v>
      </c>
    </row>
    <row r="86" spans="1:14" ht="18.75" customHeight="1" outlineLevel="1" x14ac:dyDescent="0.3">
      <c r="A86" s="146"/>
      <c r="B86" s="147"/>
      <c r="C86" s="147"/>
      <c r="D86" s="147"/>
      <c r="E86" s="148"/>
      <c r="F86" s="37" t="s">
        <v>167</v>
      </c>
      <c r="G86" s="68" t="s">
        <v>90</v>
      </c>
      <c r="H86" s="39">
        <v>0</v>
      </c>
      <c r="I86" s="65">
        <v>0</v>
      </c>
      <c r="J86" s="66" t="s">
        <v>18</v>
      </c>
      <c r="K86" s="65">
        <v>0</v>
      </c>
      <c r="L86" s="66" t="s">
        <v>18</v>
      </c>
      <c r="M86" s="65">
        <v>0</v>
      </c>
      <c r="N86" s="67" t="s">
        <v>18</v>
      </c>
    </row>
    <row r="87" spans="1:14" ht="18.75" customHeight="1" outlineLevel="1" x14ac:dyDescent="0.3">
      <c r="A87" s="146"/>
      <c r="B87" s="147"/>
      <c r="C87" s="147"/>
      <c r="D87" s="147"/>
      <c r="E87" s="148"/>
      <c r="F87" s="37" t="s">
        <v>168</v>
      </c>
      <c r="G87" s="68" t="s">
        <v>93</v>
      </c>
      <c r="H87" s="39">
        <v>0</v>
      </c>
      <c r="I87" s="65">
        <v>0</v>
      </c>
      <c r="J87" s="66" t="s">
        <v>18</v>
      </c>
      <c r="K87" s="65">
        <v>0</v>
      </c>
      <c r="L87" s="66" t="s">
        <v>18</v>
      </c>
      <c r="M87" s="65">
        <v>0</v>
      </c>
      <c r="N87" s="67" t="s">
        <v>18</v>
      </c>
    </row>
    <row r="88" spans="1:14" ht="38.25" customHeight="1" outlineLevel="1" x14ac:dyDescent="0.3">
      <c r="A88" s="146"/>
      <c r="B88" s="147"/>
      <c r="C88" s="147"/>
      <c r="D88" s="147"/>
      <c r="E88" s="148"/>
      <c r="F88" s="37" t="s">
        <v>169</v>
      </c>
      <c r="G88" s="68" t="s">
        <v>96</v>
      </c>
      <c r="H88" s="39">
        <v>0</v>
      </c>
      <c r="I88" s="65">
        <v>0</v>
      </c>
      <c r="J88" s="66" t="s">
        <v>18</v>
      </c>
      <c r="K88" s="65">
        <v>0</v>
      </c>
      <c r="L88" s="66" t="s">
        <v>18</v>
      </c>
      <c r="M88" s="65">
        <v>0</v>
      </c>
      <c r="N88" s="67" t="s">
        <v>18</v>
      </c>
    </row>
    <row r="89" spans="1:14" ht="18.75" customHeight="1" outlineLevel="1" x14ac:dyDescent="0.3">
      <c r="A89" s="146"/>
      <c r="B89" s="147"/>
      <c r="C89" s="147"/>
      <c r="D89" s="147"/>
      <c r="E89" s="148"/>
      <c r="F89" s="37" t="s">
        <v>170</v>
      </c>
      <c r="G89" s="68" t="s">
        <v>99</v>
      </c>
      <c r="H89" s="39">
        <v>0</v>
      </c>
      <c r="I89" s="65">
        <v>0</v>
      </c>
      <c r="J89" s="66" t="s">
        <v>18</v>
      </c>
      <c r="K89" s="65">
        <v>0</v>
      </c>
      <c r="L89" s="66" t="s">
        <v>18</v>
      </c>
      <c r="M89" s="65">
        <v>0</v>
      </c>
      <c r="N89" s="67" t="s">
        <v>18</v>
      </c>
    </row>
    <row r="90" spans="1:14" ht="18.75" customHeight="1" outlineLevel="1" x14ac:dyDescent="0.3">
      <c r="A90" s="146"/>
      <c r="B90" s="147"/>
      <c r="C90" s="147"/>
      <c r="D90" s="147"/>
      <c r="E90" s="148"/>
      <c r="F90" s="37" t="s">
        <v>171</v>
      </c>
      <c r="G90" s="68" t="s">
        <v>102</v>
      </c>
      <c r="H90" s="39">
        <v>0</v>
      </c>
      <c r="I90" s="65">
        <v>0</v>
      </c>
      <c r="J90" s="66" t="s">
        <v>18</v>
      </c>
      <c r="K90" s="65">
        <v>0</v>
      </c>
      <c r="L90" s="66" t="s">
        <v>18</v>
      </c>
      <c r="M90" s="65">
        <v>0</v>
      </c>
      <c r="N90" s="67" t="s">
        <v>18</v>
      </c>
    </row>
    <row r="91" spans="1:14" ht="18.75" customHeight="1" outlineLevel="1" x14ac:dyDescent="0.3">
      <c r="A91" s="146"/>
      <c r="B91" s="147"/>
      <c r="C91" s="147"/>
      <c r="D91" s="147"/>
      <c r="E91" s="148"/>
      <c r="F91" s="37" t="s">
        <v>172</v>
      </c>
      <c r="G91" s="68" t="s">
        <v>105</v>
      </c>
      <c r="H91" s="39">
        <v>0</v>
      </c>
      <c r="I91" s="65">
        <v>0</v>
      </c>
      <c r="J91" s="66" t="s">
        <v>18</v>
      </c>
      <c r="K91" s="65">
        <v>0</v>
      </c>
      <c r="L91" s="66" t="s">
        <v>18</v>
      </c>
      <c r="M91" s="65">
        <v>0</v>
      </c>
      <c r="N91" s="67" t="s">
        <v>18</v>
      </c>
    </row>
    <row r="92" spans="1:14" ht="48" customHeight="1" outlineLevel="1" x14ac:dyDescent="0.2">
      <c r="A92" s="149"/>
      <c r="B92" s="150"/>
      <c r="C92" s="150"/>
      <c r="D92" s="150"/>
      <c r="E92" s="151"/>
      <c r="F92" s="37" t="s">
        <v>173</v>
      </c>
      <c r="G92" s="68" t="s">
        <v>108</v>
      </c>
      <c r="H92" s="39">
        <v>0</v>
      </c>
      <c r="I92" s="40">
        <v>0</v>
      </c>
      <c r="J92" s="41" t="s">
        <v>18</v>
      </c>
      <c r="K92" s="40">
        <v>0</v>
      </c>
      <c r="L92" s="41" t="s">
        <v>18</v>
      </c>
      <c r="M92" s="40">
        <v>0</v>
      </c>
      <c r="N92" s="67" t="s">
        <v>18</v>
      </c>
    </row>
    <row r="93" spans="1:14" ht="18.75" customHeight="1" outlineLevel="1" x14ac:dyDescent="0.2">
      <c r="A93" s="143" t="s">
        <v>147</v>
      </c>
      <c r="B93" s="144"/>
      <c r="C93" s="144"/>
      <c r="D93" s="144"/>
      <c r="E93" s="145"/>
      <c r="F93" s="37" t="s">
        <v>174</v>
      </c>
      <c r="G93" s="64" t="s">
        <v>44</v>
      </c>
      <c r="H93" s="39">
        <v>0</v>
      </c>
      <c r="I93" s="40">
        <v>0</v>
      </c>
      <c r="J93" s="41" t="s">
        <v>18</v>
      </c>
      <c r="K93" s="40">
        <v>0</v>
      </c>
      <c r="L93" s="41" t="s">
        <v>18</v>
      </c>
      <c r="M93" s="40">
        <v>0</v>
      </c>
      <c r="N93" s="67" t="s">
        <v>18</v>
      </c>
    </row>
    <row r="94" spans="1:14" ht="18.75" customHeight="1" outlineLevel="1" x14ac:dyDescent="0.2">
      <c r="A94" s="133" t="s">
        <v>149</v>
      </c>
      <c r="B94" s="134"/>
      <c r="C94" s="134"/>
      <c r="D94" s="134"/>
      <c r="E94" s="135"/>
      <c r="F94" s="63" t="s">
        <v>175</v>
      </c>
      <c r="G94" s="64" t="s">
        <v>44</v>
      </c>
      <c r="H94" s="39">
        <v>0</v>
      </c>
      <c r="I94" s="40">
        <v>0</v>
      </c>
      <c r="J94" s="41" t="s">
        <v>18</v>
      </c>
      <c r="K94" s="40">
        <v>0</v>
      </c>
      <c r="L94" s="41" t="s">
        <v>18</v>
      </c>
      <c r="M94" s="40">
        <v>0</v>
      </c>
      <c r="N94" s="67" t="s">
        <v>18</v>
      </c>
    </row>
    <row r="95" spans="1:14" ht="18.75" customHeight="1" outlineLevel="1" x14ac:dyDescent="0.2">
      <c r="A95" s="133" t="s">
        <v>151</v>
      </c>
      <c r="B95" s="134"/>
      <c r="C95" s="134"/>
      <c r="D95" s="134"/>
      <c r="E95" s="135"/>
      <c r="F95" s="63" t="s">
        <v>176</v>
      </c>
      <c r="G95" s="64" t="s">
        <v>44</v>
      </c>
      <c r="H95" s="39">
        <v>0</v>
      </c>
      <c r="I95" s="40">
        <v>0</v>
      </c>
      <c r="J95" s="41" t="s">
        <v>18</v>
      </c>
      <c r="K95" s="40">
        <v>0</v>
      </c>
      <c r="L95" s="41" t="s">
        <v>18</v>
      </c>
      <c r="M95" s="40">
        <v>0</v>
      </c>
      <c r="N95" s="67" t="s">
        <v>18</v>
      </c>
    </row>
    <row r="96" spans="1:14" ht="18.75" customHeight="1" outlineLevel="1" x14ac:dyDescent="0.2">
      <c r="A96" s="133" t="s">
        <v>153</v>
      </c>
      <c r="B96" s="134"/>
      <c r="C96" s="134"/>
      <c r="D96" s="134"/>
      <c r="E96" s="135"/>
      <c r="F96" s="63" t="s">
        <v>177</v>
      </c>
      <c r="G96" s="64" t="s">
        <v>44</v>
      </c>
      <c r="H96" s="39">
        <v>0</v>
      </c>
      <c r="I96" s="40">
        <v>0</v>
      </c>
      <c r="J96" s="41" t="s">
        <v>18</v>
      </c>
      <c r="K96" s="40">
        <v>0</v>
      </c>
      <c r="L96" s="41" t="s">
        <v>18</v>
      </c>
      <c r="M96" s="40">
        <v>0</v>
      </c>
      <c r="N96" s="67" t="s">
        <v>18</v>
      </c>
    </row>
    <row r="97" spans="1:14" ht="18.75" customHeight="1" outlineLevel="1" x14ac:dyDescent="0.2">
      <c r="A97" s="130" t="s">
        <v>154</v>
      </c>
      <c r="B97" s="131"/>
      <c r="C97" s="131"/>
      <c r="D97" s="131"/>
      <c r="E97" s="132"/>
      <c r="F97" s="63" t="s">
        <v>178</v>
      </c>
      <c r="G97" s="64" t="s">
        <v>48</v>
      </c>
      <c r="H97" s="39">
        <v>0</v>
      </c>
      <c r="I97" s="40">
        <v>0</v>
      </c>
      <c r="J97" s="41" t="s">
        <v>18</v>
      </c>
      <c r="K97" s="40">
        <v>0</v>
      </c>
      <c r="L97" s="41" t="s">
        <v>18</v>
      </c>
      <c r="M97" s="40">
        <v>0</v>
      </c>
      <c r="N97" s="67" t="s">
        <v>18</v>
      </c>
    </row>
    <row r="98" spans="1:14" ht="18.75" customHeight="1" outlineLevel="1" x14ac:dyDescent="0.2">
      <c r="A98" s="133" t="s">
        <v>149</v>
      </c>
      <c r="B98" s="134"/>
      <c r="C98" s="134"/>
      <c r="D98" s="134"/>
      <c r="E98" s="135"/>
      <c r="F98" s="63" t="s">
        <v>179</v>
      </c>
      <c r="G98" s="64" t="s">
        <v>48</v>
      </c>
      <c r="H98" s="39">
        <v>0</v>
      </c>
      <c r="I98" s="40">
        <v>0</v>
      </c>
      <c r="J98" s="41" t="s">
        <v>18</v>
      </c>
      <c r="K98" s="40">
        <v>0</v>
      </c>
      <c r="L98" s="41" t="s">
        <v>18</v>
      </c>
      <c r="M98" s="40">
        <v>0</v>
      </c>
      <c r="N98" s="67" t="s">
        <v>18</v>
      </c>
    </row>
    <row r="99" spans="1:14" ht="18.75" customHeight="1" outlineLevel="1" x14ac:dyDescent="0.2">
      <c r="A99" s="133" t="s">
        <v>180</v>
      </c>
      <c r="B99" s="134"/>
      <c r="C99" s="134"/>
      <c r="D99" s="134"/>
      <c r="E99" s="135"/>
      <c r="F99" s="63" t="s">
        <v>181</v>
      </c>
      <c r="G99" s="64" t="s">
        <v>48</v>
      </c>
      <c r="H99" s="39">
        <v>0</v>
      </c>
      <c r="I99" s="40">
        <v>0</v>
      </c>
      <c r="J99" s="41" t="s">
        <v>18</v>
      </c>
      <c r="K99" s="40">
        <v>0</v>
      </c>
      <c r="L99" s="41" t="s">
        <v>18</v>
      </c>
      <c r="M99" s="40">
        <v>0</v>
      </c>
      <c r="N99" s="67" t="s">
        <v>18</v>
      </c>
    </row>
    <row r="100" spans="1:14" ht="18.75" customHeight="1" outlineLevel="1" x14ac:dyDescent="0.3">
      <c r="A100" s="69" t="s">
        <v>182</v>
      </c>
      <c r="B100" s="70"/>
      <c r="C100" s="70"/>
      <c r="D100" s="70"/>
      <c r="E100" s="71"/>
      <c r="F100" s="63" t="s">
        <v>183</v>
      </c>
      <c r="G100" s="50" t="s">
        <v>52</v>
      </c>
      <c r="H100" s="39">
        <v>0</v>
      </c>
      <c r="I100" s="40">
        <v>0</v>
      </c>
      <c r="J100" s="41" t="s">
        <v>18</v>
      </c>
      <c r="K100" s="40">
        <v>0</v>
      </c>
      <c r="L100" s="41" t="s">
        <v>18</v>
      </c>
      <c r="M100" s="40">
        <v>0</v>
      </c>
      <c r="N100" s="67" t="s">
        <v>18</v>
      </c>
    </row>
    <row r="101" spans="1:14" ht="18.75" customHeight="1" outlineLevel="1" x14ac:dyDescent="0.25">
      <c r="A101" s="152" t="s">
        <v>184</v>
      </c>
      <c r="B101" s="152"/>
      <c r="C101" s="152"/>
      <c r="D101" s="152"/>
      <c r="E101" s="153"/>
      <c r="F101" s="63" t="s">
        <v>185</v>
      </c>
      <c r="G101" s="72" t="s">
        <v>55</v>
      </c>
      <c r="H101" s="41" t="s">
        <v>18</v>
      </c>
      <c r="I101" s="41" t="s">
        <v>18</v>
      </c>
      <c r="J101" s="41" t="s">
        <v>18</v>
      </c>
      <c r="K101" s="40">
        <v>0</v>
      </c>
      <c r="L101" s="41" t="s">
        <v>18</v>
      </c>
      <c r="M101" s="40">
        <v>0</v>
      </c>
      <c r="N101" s="67" t="s">
        <v>18</v>
      </c>
    </row>
    <row r="102" spans="1:14" ht="43.5" customHeight="1" outlineLevel="1" x14ac:dyDescent="0.2">
      <c r="A102" s="154" t="s">
        <v>186</v>
      </c>
      <c r="B102" s="155"/>
      <c r="C102" s="155"/>
      <c r="D102" s="155"/>
      <c r="E102" s="156"/>
      <c r="F102" s="59" t="s">
        <v>187</v>
      </c>
      <c r="G102" s="60"/>
      <c r="H102" s="41" t="s">
        <v>18</v>
      </c>
      <c r="I102" s="41" t="s">
        <v>18</v>
      </c>
      <c r="J102" s="41" t="s">
        <v>18</v>
      </c>
      <c r="K102" s="61">
        <f>SUM(K104:K120,K103)</f>
        <v>0</v>
      </c>
      <c r="L102" s="41" t="s">
        <v>18</v>
      </c>
      <c r="M102" s="40">
        <v>0</v>
      </c>
      <c r="N102" s="67" t="s">
        <v>18</v>
      </c>
    </row>
    <row r="103" spans="1:14" ht="18.75" customHeight="1" outlineLevel="1" x14ac:dyDescent="0.2">
      <c r="A103" s="140" t="s">
        <v>132</v>
      </c>
      <c r="B103" s="141"/>
      <c r="C103" s="141"/>
      <c r="D103" s="141"/>
      <c r="E103" s="142"/>
      <c r="F103" s="63" t="s">
        <v>188</v>
      </c>
      <c r="G103" s="64" t="s">
        <v>21</v>
      </c>
      <c r="H103" s="39">
        <v>0</v>
      </c>
      <c r="I103" s="40">
        <v>0</v>
      </c>
      <c r="J103" s="41" t="s">
        <v>18</v>
      </c>
      <c r="K103" s="40">
        <v>0</v>
      </c>
      <c r="L103" s="41" t="s">
        <v>18</v>
      </c>
      <c r="M103" s="40">
        <v>0</v>
      </c>
      <c r="N103" s="67" t="s">
        <v>18</v>
      </c>
    </row>
    <row r="104" spans="1:14" ht="68.25" customHeight="1" outlineLevel="1" x14ac:dyDescent="0.2">
      <c r="A104" s="143" t="s">
        <v>64</v>
      </c>
      <c r="B104" s="144"/>
      <c r="C104" s="144"/>
      <c r="D104" s="144"/>
      <c r="E104" s="145"/>
      <c r="F104" s="37" t="s">
        <v>189</v>
      </c>
      <c r="G104" s="38" t="s">
        <v>68</v>
      </c>
      <c r="H104" s="39">
        <v>0</v>
      </c>
      <c r="I104" s="40">
        <v>0</v>
      </c>
      <c r="J104" s="41" t="s">
        <v>18</v>
      </c>
      <c r="K104" s="40">
        <v>0</v>
      </c>
      <c r="L104" s="41" t="s">
        <v>18</v>
      </c>
      <c r="M104" s="40">
        <v>0</v>
      </c>
      <c r="N104" s="67" t="s">
        <v>18</v>
      </c>
    </row>
    <row r="105" spans="1:14" ht="43.5" customHeight="1" outlineLevel="1" x14ac:dyDescent="0.2">
      <c r="A105" s="146"/>
      <c r="B105" s="147"/>
      <c r="C105" s="147"/>
      <c r="D105" s="147"/>
      <c r="E105" s="148"/>
      <c r="F105" s="37" t="s">
        <v>190</v>
      </c>
      <c r="G105" s="38" t="s">
        <v>71</v>
      </c>
      <c r="H105" s="39">
        <v>0</v>
      </c>
      <c r="I105" s="40">
        <v>0</v>
      </c>
      <c r="J105" s="41" t="s">
        <v>18</v>
      </c>
      <c r="K105" s="40">
        <v>0</v>
      </c>
      <c r="L105" s="41" t="s">
        <v>18</v>
      </c>
      <c r="M105" s="40">
        <v>0</v>
      </c>
      <c r="N105" s="67" t="s">
        <v>18</v>
      </c>
    </row>
    <row r="106" spans="1:14" ht="30.75" customHeight="1" outlineLevel="1" x14ac:dyDescent="0.2">
      <c r="A106" s="146"/>
      <c r="B106" s="147"/>
      <c r="C106" s="147"/>
      <c r="D106" s="147"/>
      <c r="E106" s="148"/>
      <c r="F106" s="37" t="s">
        <v>191</v>
      </c>
      <c r="G106" s="38" t="s">
        <v>74</v>
      </c>
      <c r="H106" s="39">
        <v>0</v>
      </c>
      <c r="I106" s="40">
        <v>0</v>
      </c>
      <c r="J106" s="41" t="s">
        <v>18</v>
      </c>
      <c r="K106" s="40">
        <v>0</v>
      </c>
      <c r="L106" s="41" t="s">
        <v>18</v>
      </c>
      <c r="M106" s="40">
        <v>0</v>
      </c>
      <c r="N106" s="67" t="s">
        <v>18</v>
      </c>
    </row>
    <row r="107" spans="1:14" ht="43.5" customHeight="1" outlineLevel="1" x14ac:dyDescent="0.2">
      <c r="A107" s="146"/>
      <c r="B107" s="147"/>
      <c r="C107" s="147"/>
      <c r="D107" s="147"/>
      <c r="E107" s="148"/>
      <c r="F107" s="37" t="s">
        <v>192</v>
      </c>
      <c r="G107" s="64" t="s">
        <v>85</v>
      </c>
      <c r="H107" s="39">
        <v>0</v>
      </c>
      <c r="I107" s="40">
        <v>0</v>
      </c>
      <c r="J107" s="41" t="s">
        <v>18</v>
      </c>
      <c r="K107" s="40">
        <v>0</v>
      </c>
      <c r="L107" s="41" t="s">
        <v>18</v>
      </c>
      <c r="M107" s="40">
        <v>0</v>
      </c>
      <c r="N107" s="67" t="s">
        <v>18</v>
      </c>
    </row>
    <row r="108" spans="1:14" ht="18.75" customHeight="1" outlineLevel="1" x14ac:dyDescent="0.2">
      <c r="A108" s="146"/>
      <c r="B108" s="147"/>
      <c r="C108" s="147"/>
      <c r="D108" s="147"/>
      <c r="E108" s="148"/>
      <c r="F108" s="37" t="s">
        <v>193</v>
      </c>
      <c r="G108" s="64" t="s">
        <v>139</v>
      </c>
      <c r="H108" s="39">
        <v>0</v>
      </c>
      <c r="I108" s="40">
        <v>0</v>
      </c>
      <c r="J108" s="41" t="s">
        <v>18</v>
      </c>
      <c r="K108" s="40">
        <v>0</v>
      </c>
      <c r="L108" s="41" t="s">
        <v>18</v>
      </c>
      <c r="M108" s="40">
        <v>0</v>
      </c>
      <c r="N108" s="67" t="s">
        <v>18</v>
      </c>
    </row>
    <row r="109" spans="1:14" ht="18.75" customHeight="1" outlineLevel="1" x14ac:dyDescent="0.2">
      <c r="A109" s="146"/>
      <c r="B109" s="147"/>
      <c r="C109" s="147"/>
      <c r="D109" s="147"/>
      <c r="E109" s="148"/>
      <c r="F109" s="37" t="s">
        <v>194</v>
      </c>
      <c r="G109" s="68" t="s">
        <v>90</v>
      </c>
      <c r="H109" s="39">
        <v>0</v>
      </c>
      <c r="I109" s="40">
        <v>0</v>
      </c>
      <c r="J109" s="41" t="s">
        <v>18</v>
      </c>
      <c r="K109" s="40">
        <v>0</v>
      </c>
      <c r="L109" s="41" t="s">
        <v>18</v>
      </c>
      <c r="M109" s="40">
        <v>0</v>
      </c>
      <c r="N109" s="67" t="s">
        <v>18</v>
      </c>
    </row>
    <row r="110" spans="1:14" ht="18.75" customHeight="1" outlineLevel="1" x14ac:dyDescent="0.2">
      <c r="A110" s="146"/>
      <c r="B110" s="147"/>
      <c r="C110" s="147"/>
      <c r="D110" s="147"/>
      <c r="E110" s="148"/>
      <c r="F110" s="37" t="s">
        <v>195</v>
      </c>
      <c r="G110" s="68" t="s">
        <v>93</v>
      </c>
      <c r="H110" s="39">
        <v>0</v>
      </c>
      <c r="I110" s="40">
        <v>0</v>
      </c>
      <c r="J110" s="41" t="s">
        <v>18</v>
      </c>
      <c r="K110" s="40">
        <v>0</v>
      </c>
      <c r="L110" s="41" t="s">
        <v>18</v>
      </c>
      <c r="M110" s="40">
        <v>0</v>
      </c>
      <c r="N110" s="67" t="s">
        <v>18</v>
      </c>
    </row>
    <row r="111" spans="1:14" ht="38.25" customHeight="1" outlineLevel="1" x14ac:dyDescent="0.2">
      <c r="A111" s="146"/>
      <c r="B111" s="147"/>
      <c r="C111" s="147"/>
      <c r="D111" s="147"/>
      <c r="E111" s="148"/>
      <c r="F111" s="37" t="s">
        <v>196</v>
      </c>
      <c r="G111" s="68" t="s">
        <v>96</v>
      </c>
      <c r="H111" s="39">
        <v>0</v>
      </c>
      <c r="I111" s="40">
        <v>0</v>
      </c>
      <c r="J111" s="41" t="s">
        <v>18</v>
      </c>
      <c r="K111" s="40">
        <v>0</v>
      </c>
      <c r="L111" s="41" t="s">
        <v>18</v>
      </c>
      <c r="M111" s="40">
        <v>0</v>
      </c>
      <c r="N111" s="67" t="s">
        <v>18</v>
      </c>
    </row>
    <row r="112" spans="1:14" ht="23.25" customHeight="1" outlineLevel="1" x14ac:dyDescent="0.2">
      <c r="A112" s="146"/>
      <c r="B112" s="147"/>
      <c r="C112" s="147"/>
      <c r="D112" s="147"/>
      <c r="E112" s="148"/>
      <c r="F112" s="37" t="s">
        <v>197</v>
      </c>
      <c r="G112" s="68" t="s">
        <v>99</v>
      </c>
      <c r="H112" s="39">
        <v>0</v>
      </c>
      <c r="I112" s="40">
        <v>0</v>
      </c>
      <c r="J112" s="41" t="s">
        <v>18</v>
      </c>
      <c r="K112" s="40">
        <v>0</v>
      </c>
      <c r="L112" s="41" t="s">
        <v>18</v>
      </c>
      <c r="M112" s="40">
        <v>0</v>
      </c>
      <c r="N112" s="67" t="s">
        <v>18</v>
      </c>
    </row>
    <row r="113" spans="1:17" ht="19.5" customHeight="1" outlineLevel="1" x14ac:dyDescent="0.2">
      <c r="A113" s="146"/>
      <c r="B113" s="147"/>
      <c r="C113" s="147"/>
      <c r="D113" s="147"/>
      <c r="E113" s="148"/>
      <c r="F113" s="37" t="s">
        <v>198</v>
      </c>
      <c r="G113" s="68" t="s">
        <v>102</v>
      </c>
      <c r="H113" s="39">
        <v>0</v>
      </c>
      <c r="I113" s="40">
        <v>0</v>
      </c>
      <c r="J113" s="41" t="s">
        <v>18</v>
      </c>
      <c r="K113" s="40">
        <v>0</v>
      </c>
      <c r="L113" s="41" t="s">
        <v>18</v>
      </c>
      <c r="M113" s="40">
        <v>0</v>
      </c>
      <c r="N113" s="67" t="s">
        <v>18</v>
      </c>
    </row>
    <row r="114" spans="1:17" ht="18.75" customHeight="1" outlineLevel="1" x14ac:dyDescent="0.2">
      <c r="A114" s="146"/>
      <c r="B114" s="147"/>
      <c r="C114" s="147"/>
      <c r="D114" s="147"/>
      <c r="E114" s="148"/>
      <c r="F114" s="37" t="s">
        <v>199</v>
      </c>
      <c r="G114" s="68" t="s">
        <v>105</v>
      </c>
      <c r="H114" s="39">
        <v>0</v>
      </c>
      <c r="I114" s="40">
        <v>0</v>
      </c>
      <c r="J114" s="41" t="s">
        <v>18</v>
      </c>
      <c r="K114" s="40">
        <v>0</v>
      </c>
      <c r="L114" s="41" t="s">
        <v>18</v>
      </c>
      <c r="M114" s="40">
        <v>0</v>
      </c>
      <c r="N114" s="67" t="s">
        <v>18</v>
      </c>
    </row>
    <row r="115" spans="1:17" ht="41.25" customHeight="1" outlineLevel="1" x14ac:dyDescent="0.2">
      <c r="A115" s="149"/>
      <c r="B115" s="150"/>
      <c r="C115" s="150"/>
      <c r="D115" s="150"/>
      <c r="E115" s="151"/>
      <c r="F115" s="37" t="s">
        <v>200</v>
      </c>
      <c r="G115" s="68" t="s">
        <v>108</v>
      </c>
      <c r="H115" s="39">
        <v>0</v>
      </c>
      <c r="I115" s="40">
        <v>0</v>
      </c>
      <c r="J115" s="41" t="s">
        <v>18</v>
      </c>
      <c r="K115" s="40">
        <v>0</v>
      </c>
      <c r="L115" s="41" t="s">
        <v>18</v>
      </c>
      <c r="M115" s="40">
        <v>0</v>
      </c>
      <c r="N115" s="67" t="s">
        <v>18</v>
      </c>
    </row>
    <row r="116" spans="1:17" ht="18.75" customHeight="1" outlineLevel="1" x14ac:dyDescent="0.2">
      <c r="A116" s="143" t="s">
        <v>147</v>
      </c>
      <c r="B116" s="144"/>
      <c r="C116" s="144"/>
      <c r="D116" s="144"/>
      <c r="E116" s="145"/>
      <c r="F116" s="37" t="s">
        <v>201</v>
      </c>
      <c r="G116" s="64" t="s">
        <v>44</v>
      </c>
      <c r="H116" s="39">
        <v>0</v>
      </c>
      <c r="I116" s="40">
        <v>0</v>
      </c>
      <c r="J116" s="41" t="s">
        <v>18</v>
      </c>
      <c r="K116" s="40">
        <v>0</v>
      </c>
      <c r="L116" s="41" t="s">
        <v>18</v>
      </c>
      <c r="M116" s="40">
        <v>0</v>
      </c>
      <c r="N116" s="67" t="s">
        <v>18</v>
      </c>
    </row>
    <row r="117" spans="1:17" ht="18.75" customHeight="1" outlineLevel="1" x14ac:dyDescent="0.2">
      <c r="A117" s="133" t="s">
        <v>149</v>
      </c>
      <c r="B117" s="134"/>
      <c r="C117" s="134"/>
      <c r="D117" s="134"/>
      <c r="E117" s="135"/>
      <c r="F117" s="63" t="s">
        <v>202</v>
      </c>
      <c r="G117" s="64" t="s">
        <v>44</v>
      </c>
      <c r="H117" s="39">
        <v>0</v>
      </c>
      <c r="I117" s="40">
        <v>0</v>
      </c>
      <c r="J117" s="41" t="s">
        <v>18</v>
      </c>
      <c r="K117" s="40">
        <v>0</v>
      </c>
      <c r="L117" s="41" t="s">
        <v>18</v>
      </c>
      <c r="M117" s="40">
        <v>0</v>
      </c>
      <c r="N117" s="67" t="s">
        <v>18</v>
      </c>
    </row>
    <row r="118" spans="1:17" ht="18.75" customHeight="1" outlineLevel="1" x14ac:dyDescent="0.2">
      <c r="A118" s="133" t="s">
        <v>151</v>
      </c>
      <c r="B118" s="134"/>
      <c r="C118" s="134"/>
      <c r="D118" s="134"/>
      <c r="E118" s="135"/>
      <c r="F118" s="63" t="s">
        <v>203</v>
      </c>
      <c r="G118" s="64" t="s">
        <v>44</v>
      </c>
      <c r="H118" s="39">
        <v>0</v>
      </c>
      <c r="I118" s="40">
        <v>0</v>
      </c>
      <c r="J118" s="41" t="s">
        <v>18</v>
      </c>
      <c r="K118" s="40">
        <v>0</v>
      </c>
      <c r="L118" s="41" t="s">
        <v>18</v>
      </c>
      <c r="M118" s="40">
        <v>0</v>
      </c>
      <c r="N118" s="67" t="s">
        <v>18</v>
      </c>
    </row>
    <row r="119" spans="1:17" ht="18.75" customHeight="1" outlineLevel="1" x14ac:dyDescent="0.2">
      <c r="A119" s="133" t="s">
        <v>153</v>
      </c>
      <c r="B119" s="134"/>
      <c r="C119" s="134"/>
      <c r="D119" s="134"/>
      <c r="E119" s="135"/>
      <c r="F119" s="63" t="s">
        <v>204</v>
      </c>
      <c r="G119" s="64" t="s">
        <v>44</v>
      </c>
      <c r="H119" s="39">
        <v>0</v>
      </c>
      <c r="I119" s="40">
        <v>0</v>
      </c>
      <c r="J119" s="41" t="s">
        <v>18</v>
      </c>
      <c r="K119" s="40">
        <v>0</v>
      </c>
      <c r="L119" s="41" t="s">
        <v>18</v>
      </c>
      <c r="M119" s="40">
        <v>0</v>
      </c>
      <c r="N119" s="67" t="s">
        <v>18</v>
      </c>
    </row>
    <row r="120" spans="1:17" ht="18.75" customHeight="1" outlineLevel="1" x14ac:dyDescent="0.2">
      <c r="A120" s="130" t="s">
        <v>154</v>
      </c>
      <c r="B120" s="131"/>
      <c r="C120" s="131"/>
      <c r="D120" s="131"/>
      <c r="E120" s="132"/>
      <c r="F120" s="63" t="s">
        <v>205</v>
      </c>
      <c r="G120" s="64" t="s">
        <v>48</v>
      </c>
      <c r="H120" s="39">
        <v>0</v>
      </c>
      <c r="I120" s="40">
        <v>0</v>
      </c>
      <c r="J120" s="41" t="s">
        <v>18</v>
      </c>
      <c r="K120" s="40">
        <v>0</v>
      </c>
      <c r="L120" s="41" t="s">
        <v>18</v>
      </c>
      <c r="M120" s="40">
        <v>0</v>
      </c>
      <c r="N120" s="67" t="s">
        <v>18</v>
      </c>
    </row>
    <row r="121" spans="1:17" ht="18.75" customHeight="1" outlineLevel="1" x14ac:dyDescent="0.2">
      <c r="A121" s="133" t="s">
        <v>149</v>
      </c>
      <c r="B121" s="134"/>
      <c r="C121" s="134"/>
      <c r="D121" s="134"/>
      <c r="E121" s="135"/>
      <c r="F121" s="63" t="s">
        <v>206</v>
      </c>
      <c r="G121" s="64" t="s">
        <v>48</v>
      </c>
      <c r="H121" s="39">
        <v>0</v>
      </c>
      <c r="I121" s="40">
        <v>0</v>
      </c>
      <c r="J121" s="41" t="s">
        <v>18</v>
      </c>
      <c r="K121" s="40">
        <v>0</v>
      </c>
      <c r="L121" s="41" t="s">
        <v>18</v>
      </c>
      <c r="M121" s="40">
        <v>0</v>
      </c>
      <c r="N121" s="67" t="s">
        <v>18</v>
      </c>
    </row>
    <row r="122" spans="1:17" ht="18.75" customHeight="1" outlineLevel="1" x14ac:dyDescent="0.2">
      <c r="A122" s="133" t="s">
        <v>180</v>
      </c>
      <c r="B122" s="134"/>
      <c r="C122" s="134"/>
      <c r="D122" s="134"/>
      <c r="E122" s="135"/>
      <c r="F122" s="63" t="s">
        <v>207</v>
      </c>
      <c r="G122" s="64" t="s">
        <v>48</v>
      </c>
      <c r="H122" s="39">
        <v>0</v>
      </c>
      <c r="I122" s="40">
        <v>0</v>
      </c>
      <c r="J122" s="41" t="s">
        <v>18</v>
      </c>
      <c r="K122" s="40">
        <v>0</v>
      </c>
      <c r="L122" s="41" t="s">
        <v>18</v>
      </c>
      <c r="M122" s="40">
        <v>0</v>
      </c>
      <c r="N122" s="67" t="s">
        <v>18</v>
      </c>
    </row>
    <row r="123" spans="1:17" ht="27" customHeight="1" outlineLevel="1" collapsed="1" x14ac:dyDescent="0.3">
      <c r="A123" s="136" t="s">
        <v>208</v>
      </c>
      <c r="B123" s="137"/>
      <c r="C123" s="137"/>
      <c r="D123" s="137"/>
      <c r="E123" s="138"/>
      <c r="F123" s="73" t="s">
        <v>209</v>
      </c>
      <c r="G123" s="74"/>
      <c r="H123" s="56" t="s">
        <v>18</v>
      </c>
      <c r="I123" s="56" t="s">
        <v>18</v>
      </c>
      <c r="J123" s="75">
        <f>SUM(J8,J26:J27)</f>
        <v>0</v>
      </c>
      <c r="K123" s="75">
        <f t="shared" ref="K123:M123" si="3">SUM(K8,K26:K27)</f>
        <v>39962.682000000001</v>
      </c>
      <c r="L123" s="75">
        <f t="shared" si="3"/>
        <v>0</v>
      </c>
      <c r="M123" s="76">
        <f t="shared" si="3"/>
        <v>5703633.5000000009</v>
      </c>
      <c r="N123" s="77">
        <f>N8+N27+N26</f>
        <v>100</v>
      </c>
      <c r="P123" s="78"/>
    </row>
    <row r="124" spans="1:17" ht="24.75" customHeight="1" outlineLevel="1" x14ac:dyDescent="0.2">
      <c r="I124" s="79"/>
      <c r="J124" s="139">
        <f>J123+K123</f>
        <v>39962.682000000001</v>
      </c>
      <c r="K124" s="139"/>
      <c r="L124" s="139">
        <f>L123+M123</f>
        <v>5703633.5000000009</v>
      </c>
      <c r="M124" s="139"/>
      <c r="N124" s="80"/>
    </row>
    <row r="125" spans="1:17" ht="28.5" customHeight="1" x14ac:dyDescent="0.2">
      <c r="A125" s="81"/>
      <c r="B125" s="81"/>
      <c r="C125" s="81"/>
      <c r="D125" s="81"/>
      <c r="E125" s="81"/>
      <c r="F125" s="81"/>
      <c r="G125" s="81"/>
      <c r="H125" s="81"/>
      <c r="I125" s="81"/>
      <c r="J125" s="82"/>
      <c r="K125" s="83"/>
      <c r="L125" s="83"/>
      <c r="M125" s="83"/>
      <c r="N125" s="84"/>
    </row>
    <row r="126" spans="1:17" ht="27" customHeight="1" x14ac:dyDescent="0.35">
      <c r="A126" s="85" t="s">
        <v>210</v>
      </c>
      <c r="B126" s="86"/>
      <c r="C126" s="126" t="s">
        <v>211</v>
      </c>
      <c r="D126" s="127"/>
      <c r="E126" s="81"/>
      <c r="F126" s="81"/>
      <c r="G126" s="81"/>
      <c r="H126" s="81"/>
      <c r="I126" s="85" t="s">
        <v>212</v>
      </c>
      <c r="J126" s="87"/>
      <c r="K126" s="86">
        <v>142.72399999999999</v>
      </c>
      <c r="L126" s="88" t="s">
        <v>211</v>
      </c>
    </row>
    <row r="127" spans="1:17" ht="31.5" customHeight="1" thickBot="1" x14ac:dyDescent="0.35">
      <c r="A127" s="89" t="s">
        <v>213</v>
      </c>
      <c r="B127" s="90"/>
      <c r="C127" s="90"/>
      <c r="D127" s="90"/>
      <c r="E127" s="81"/>
      <c r="F127" s="81"/>
      <c r="G127" s="81"/>
      <c r="H127" s="81"/>
      <c r="I127" s="89" t="s">
        <v>214</v>
      </c>
      <c r="J127" s="91"/>
      <c r="K127" s="92"/>
    </row>
    <row r="128" spans="1:17" ht="24" customHeight="1" x14ac:dyDescent="0.3">
      <c r="A128" s="93" t="s">
        <v>215</v>
      </c>
      <c r="B128" s="94"/>
      <c r="C128" s="128" t="s">
        <v>24</v>
      </c>
      <c r="D128" s="129"/>
      <c r="E128" s="81"/>
      <c r="F128" s="81"/>
      <c r="G128" s="81"/>
      <c r="H128" s="81"/>
      <c r="I128" s="118" t="s">
        <v>216</v>
      </c>
      <c r="J128" s="118"/>
      <c r="K128" s="95">
        <v>41390</v>
      </c>
      <c r="L128" s="96" t="s">
        <v>217</v>
      </c>
      <c r="N128" s="97"/>
      <c r="P128" s="110">
        <f>ROUND(H56*$K$126*1000,0)</f>
        <v>41390</v>
      </c>
      <c r="Q128" s="110">
        <f t="shared" ref="Q128:Q141" si="4">P128-K128</f>
        <v>0</v>
      </c>
    </row>
    <row r="129" spans="1:17" ht="24" customHeight="1" x14ac:dyDescent="0.3">
      <c r="A129" s="98" t="s">
        <v>218</v>
      </c>
      <c r="B129" s="99"/>
      <c r="C129" s="119" t="s">
        <v>24</v>
      </c>
      <c r="D129" s="120"/>
      <c r="E129" s="81"/>
      <c r="F129" s="81"/>
      <c r="G129" s="81"/>
      <c r="H129" s="81"/>
      <c r="I129" s="118" t="s">
        <v>219</v>
      </c>
      <c r="J129" s="118"/>
      <c r="K129" s="95"/>
      <c r="L129" s="96" t="s">
        <v>220</v>
      </c>
      <c r="N129" s="97"/>
      <c r="P129" s="111"/>
      <c r="Q129" s="110">
        <f t="shared" si="4"/>
        <v>0</v>
      </c>
    </row>
    <row r="130" spans="1:17" ht="21" customHeight="1" x14ac:dyDescent="0.3">
      <c r="A130" s="100" t="s">
        <v>221</v>
      </c>
      <c r="B130" s="101"/>
      <c r="C130" s="116" t="s">
        <v>222</v>
      </c>
      <c r="D130" s="117"/>
      <c r="E130" s="81"/>
      <c r="F130" s="81"/>
      <c r="G130" s="81"/>
      <c r="H130" s="81"/>
      <c r="I130" s="118" t="s">
        <v>223</v>
      </c>
      <c r="J130" s="118"/>
      <c r="K130" s="95">
        <v>418182</v>
      </c>
      <c r="L130" s="96" t="s">
        <v>220</v>
      </c>
      <c r="N130" s="97"/>
      <c r="P130" s="111"/>
      <c r="Q130" s="110"/>
    </row>
    <row r="131" spans="1:17" ht="50.25" customHeight="1" x14ac:dyDescent="0.3">
      <c r="A131" s="102" t="s">
        <v>224</v>
      </c>
      <c r="B131" s="101"/>
      <c r="C131" s="116" t="s">
        <v>222</v>
      </c>
      <c r="D131" s="117"/>
      <c r="E131" s="81"/>
      <c r="F131" s="81"/>
      <c r="G131" s="81"/>
      <c r="H131" s="81"/>
      <c r="I131" s="118" t="s">
        <v>225</v>
      </c>
      <c r="J131" s="118"/>
      <c r="K131" s="95">
        <f>K132+K133</f>
        <v>64226</v>
      </c>
      <c r="L131" s="96" t="s">
        <v>220</v>
      </c>
      <c r="N131" s="97"/>
      <c r="P131" s="110">
        <f>P132+P133</f>
        <v>64226</v>
      </c>
      <c r="Q131" s="110">
        <f t="shared" si="4"/>
        <v>0</v>
      </c>
    </row>
    <row r="132" spans="1:17" ht="60" customHeight="1" x14ac:dyDescent="0.3">
      <c r="A132" s="102" t="s">
        <v>226</v>
      </c>
      <c r="B132" s="103"/>
      <c r="C132" s="116" t="s">
        <v>222</v>
      </c>
      <c r="D132" s="117"/>
      <c r="E132" s="81"/>
      <c r="F132" s="81"/>
      <c r="G132" s="81"/>
      <c r="H132" s="81"/>
      <c r="I132" s="118" t="s">
        <v>227</v>
      </c>
      <c r="J132" s="118"/>
      <c r="K132" s="95">
        <v>37108</v>
      </c>
      <c r="L132" s="96" t="s">
        <v>228</v>
      </c>
      <c r="N132" s="97"/>
      <c r="P132" s="110">
        <f>ROUND(H57*$K$126*1000,0)</f>
        <v>37108</v>
      </c>
      <c r="Q132" s="110">
        <f t="shared" si="4"/>
        <v>0</v>
      </c>
    </row>
    <row r="133" spans="1:17" ht="45" customHeight="1" x14ac:dyDescent="0.3">
      <c r="A133" s="102" t="s">
        <v>229</v>
      </c>
      <c r="B133" s="103"/>
      <c r="C133" s="116" t="s">
        <v>222</v>
      </c>
      <c r="D133" s="117"/>
      <c r="E133" s="81"/>
      <c r="F133" s="81"/>
      <c r="G133" s="81"/>
      <c r="H133" s="81"/>
      <c r="I133" s="118" t="s">
        <v>230</v>
      </c>
      <c r="J133" s="118"/>
      <c r="K133" s="104">
        <v>27118</v>
      </c>
      <c r="L133" s="96" t="s">
        <v>228</v>
      </c>
      <c r="N133" s="97"/>
      <c r="P133" s="110">
        <f>ROUND(H58*$K$126*1000,0)</f>
        <v>27118</v>
      </c>
      <c r="Q133" s="110">
        <f t="shared" si="4"/>
        <v>0</v>
      </c>
    </row>
    <row r="134" spans="1:17" ht="24" customHeight="1" x14ac:dyDescent="0.3">
      <c r="A134" s="105" t="s">
        <v>231</v>
      </c>
      <c r="B134" s="101"/>
      <c r="C134" s="116" t="s">
        <v>139</v>
      </c>
      <c r="D134" s="117"/>
      <c r="E134" s="81"/>
      <c r="F134" s="81"/>
      <c r="G134" s="81"/>
      <c r="H134" s="81"/>
      <c r="I134" s="118" t="s">
        <v>232</v>
      </c>
      <c r="J134" s="118"/>
      <c r="K134" s="95">
        <v>77071</v>
      </c>
      <c r="L134" s="96" t="s">
        <v>220</v>
      </c>
      <c r="N134" s="97"/>
      <c r="P134" s="110">
        <f>ROUND(H60*$K$126*1000,0)</f>
        <v>77071</v>
      </c>
      <c r="Q134" s="110">
        <f t="shared" si="4"/>
        <v>0</v>
      </c>
    </row>
    <row r="135" spans="1:17" ht="48" customHeight="1" x14ac:dyDescent="0.3">
      <c r="A135" s="114" t="s">
        <v>233</v>
      </c>
      <c r="B135" s="101"/>
      <c r="C135" s="116" t="s">
        <v>44</v>
      </c>
      <c r="D135" s="117"/>
      <c r="E135" s="81"/>
      <c r="F135" s="81"/>
      <c r="G135" s="81"/>
      <c r="H135" s="81"/>
      <c r="I135" s="118" t="s">
        <v>234</v>
      </c>
      <c r="J135" s="118"/>
      <c r="K135" s="95">
        <v>255148</v>
      </c>
      <c r="L135" s="96" t="s">
        <v>37</v>
      </c>
      <c r="N135" s="97"/>
      <c r="P135" s="110">
        <f>ROUND(H61*$K$126*1000,0)</f>
        <v>255148</v>
      </c>
      <c r="Q135" s="110">
        <f t="shared" si="4"/>
        <v>0</v>
      </c>
    </row>
    <row r="136" spans="1:17" ht="24" customHeight="1" x14ac:dyDescent="0.3">
      <c r="A136" s="115"/>
      <c r="B136" s="106"/>
      <c r="C136" s="119" t="s">
        <v>52</v>
      </c>
      <c r="D136" s="120"/>
      <c r="E136" s="81"/>
      <c r="F136" s="81"/>
      <c r="G136" s="81"/>
      <c r="H136" s="81"/>
      <c r="I136" s="118" t="s">
        <v>235</v>
      </c>
      <c r="J136" s="118"/>
      <c r="K136" s="95">
        <v>23634</v>
      </c>
      <c r="L136" s="96" t="s">
        <v>44</v>
      </c>
      <c r="N136" s="97"/>
      <c r="P136" s="110">
        <f>ROUND(H69*$K$126*1000,0)</f>
        <v>23634</v>
      </c>
      <c r="Q136" s="110">
        <f t="shared" si="4"/>
        <v>0</v>
      </c>
    </row>
    <row r="137" spans="1:17" ht="51" customHeight="1" x14ac:dyDescent="0.3">
      <c r="A137" s="114" t="s">
        <v>236</v>
      </c>
      <c r="B137" s="106"/>
      <c r="C137" s="119" t="s">
        <v>44</v>
      </c>
      <c r="D137" s="120"/>
      <c r="E137" s="81"/>
      <c r="F137" s="81"/>
      <c r="G137" s="81"/>
      <c r="H137" s="81"/>
      <c r="I137" s="118" t="s">
        <v>237</v>
      </c>
      <c r="J137" s="118"/>
      <c r="K137" s="95">
        <v>1354</v>
      </c>
      <c r="L137" s="96" t="s">
        <v>44</v>
      </c>
      <c r="N137" s="97"/>
      <c r="P137" s="110">
        <f t="shared" ref="P137:P142" si="5">ROUND(H70*$K$126*1000,0)</f>
        <v>1354</v>
      </c>
      <c r="Q137" s="110">
        <f t="shared" si="4"/>
        <v>0</v>
      </c>
    </row>
    <row r="138" spans="1:17" ht="22.5" customHeight="1" x14ac:dyDescent="0.3">
      <c r="A138" s="115"/>
      <c r="B138" s="101"/>
      <c r="C138" s="116" t="s">
        <v>52</v>
      </c>
      <c r="D138" s="117"/>
      <c r="E138" s="81"/>
      <c r="F138" s="81"/>
      <c r="G138" s="81"/>
      <c r="H138" s="81"/>
      <c r="I138" s="118" t="s">
        <v>238</v>
      </c>
      <c r="J138" s="118"/>
      <c r="K138" s="95">
        <v>634</v>
      </c>
      <c r="L138" s="96" t="s">
        <v>44</v>
      </c>
      <c r="M138" s="97"/>
      <c r="N138" s="97"/>
      <c r="P138" s="110">
        <f t="shared" si="5"/>
        <v>634</v>
      </c>
      <c r="Q138" s="110">
        <f t="shared" si="4"/>
        <v>0</v>
      </c>
    </row>
    <row r="139" spans="1:17" ht="22.5" customHeight="1" x14ac:dyDescent="0.3">
      <c r="A139" s="124" t="s">
        <v>239</v>
      </c>
      <c r="B139" s="106"/>
      <c r="C139" s="119" t="s">
        <v>44</v>
      </c>
      <c r="D139" s="120"/>
      <c r="E139" s="81"/>
      <c r="F139" s="81"/>
      <c r="G139" s="81"/>
      <c r="H139" s="81"/>
      <c r="I139" s="118" t="s">
        <v>240</v>
      </c>
      <c r="J139" s="118"/>
      <c r="K139" s="95">
        <v>440</v>
      </c>
      <c r="L139" s="96" t="s">
        <v>44</v>
      </c>
      <c r="M139" s="97"/>
      <c r="N139" s="97"/>
      <c r="P139" s="110">
        <f t="shared" si="5"/>
        <v>440</v>
      </c>
      <c r="Q139" s="110">
        <f t="shared" si="4"/>
        <v>0</v>
      </c>
    </row>
    <row r="140" spans="1:17" ht="22.5" customHeight="1" x14ac:dyDescent="0.3">
      <c r="A140" s="125"/>
      <c r="B140" s="101"/>
      <c r="C140" s="108" t="s">
        <v>52</v>
      </c>
      <c r="D140" s="109"/>
      <c r="E140" s="81"/>
      <c r="F140" s="81"/>
      <c r="G140" s="81"/>
      <c r="H140" s="81"/>
      <c r="I140" s="118" t="s">
        <v>241</v>
      </c>
      <c r="J140" s="118"/>
      <c r="K140" s="95">
        <v>8717</v>
      </c>
      <c r="L140" s="96" t="s">
        <v>44</v>
      </c>
      <c r="M140" s="97"/>
      <c r="N140" s="97"/>
      <c r="P140" s="110">
        <f t="shared" si="5"/>
        <v>8717</v>
      </c>
      <c r="Q140" s="110">
        <f t="shared" si="4"/>
        <v>0</v>
      </c>
    </row>
    <row r="141" spans="1:17" ht="22.5" customHeight="1" x14ac:dyDescent="0.3">
      <c r="A141" s="114" t="s">
        <v>242</v>
      </c>
      <c r="B141" s="106"/>
      <c r="C141" s="116" t="s">
        <v>44</v>
      </c>
      <c r="D141" s="117"/>
      <c r="E141" s="81"/>
      <c r="F141" s="81"/>
      <c r="G141" s="81"/>
      <c r="H141" s="81"/>
      <c r="I141" s="118" t="s">
        <v>243</v>
      </c>
      <c r="J141" s="118"/>
      <c r="K141" s="95">
        <v>990</v>
      </c>
      <c r="L141" s="96" t="s">
        <v>44</v>
      </c>
      <c r="M141" s="97"/>
      <c r="N141" s="97"/>
      <c r="P141" s="110">
        <f t="shared" si="5"/>
        <v>990</v>
      </c>
      <c r="Q141" s="110">
        <f t="shared" si="4"/>
        <v>0</v>
      </c>
    </row>
    <row r="142" spans="1:17" ht="22.5" customHeight="1" x14ac:dyDescent="0.3">
      <c r="A142" s="115"/>
      <c r="B142" s="106"/>
      <c r="C142" s="119" t="s">
        <v>52</v>
      </c>
      <c r="D142" s="120"/>
      <c r="E142" s="81"/>
      <c r="F142" s="81"/>
      <c r="G142" s="81"/>
      <c r="I142" s="118" t="s">
        <v>244</v>
      </c>
      <c r="J142" s="118"/>
      <c r="K142" s="95">
        <v>95</v>
      </c>
      <c r="L142" s="96" t="s">
        <v>44</v>
      </c>
      <c r="M142" s="97"/>
      <c r="N142" s="97"/>
      <c r="P142" s="110">
        <f t="shared" si="5"/>
        <v>64</v>
      </c>
      <c r="Q142" s="110">
        <f>P142-K142</f>
        <v>-31</v>
      </c>
    </row>
    <row r="143" spans="1:17" ht="22.5" customHeight="1" x14ac:dyDescent="0.3">
      <c r="A143" s="114" t="s">
        <v>245</v>
      </c>
      <c r="B143" s="101"/>
      <c r="C143" s="116" t="s">
        <v>48</v>
      </c>
      <c r="D143" s="117"/>
    </row>
    <row r="144" spans="1:17" ht="41.25" customHeight="1" thickBot="1" x14ac:dyDescent="0.35">
      <c r="A144" s="121"/>
      <c r="B144" s="107"/>
      <c r="C144" s="122" t="s">
        <v>246</v>
      </c>
      <c r="D144" s="123"/>
    </row>
    <row r="146" spans="7:7" ht="24.75" customHeight="1" x14ac:dyDescent="0.2"/>
    <row r="147" spans="7:7" ht="50.25" customHeight="1" x14ac:dyDescent="0.2"/>
    <row r="148" spans="7:7" ht="50.25" customHeight="1" x14ac:dyDescent="0.2"/>
    <row r="149" spans="7:7" ht="50.25" customHeight="1" x14ac:dyDescent="0.2"/>
    <row r="150" spans="7:7" ht="50.25" customHeight="1" x14ac:dyDescent="0.2"/>
    <row r="151" spans="7:7" ht="50.25" customHeight="1" x14ac:dyDescent="0.2"/>
    <row r="152" spans="7:7" ht="50.25" customHeight="1" x14ac:dyDescent="0.2"/>
    <row r="153" spans="7:7" ht="50.25" customHeight="1" x14ac:dyDescent="0.2">
      <c r="G153" s="1" t="s">
        <v>90</v>
      </c>
    </row>
    <row r="154" spans="7:7" ht="50.25" customHeight="1" x14ac:dyDescent="0.2">
      <c r="G154" s="1" t="s">
        <v>93</v>
      </c>
    </row>
    <row r="155" spans="7:7" ht="50.25" customHeight="1" x14ac:dyDescent="0.2">
      <c r="G155" s="1" t="s">
        <v>96</v>
      </c>
    </row>
    <row r="156" spans="7:7" ht="50.25" customHeight="1" x14ac:dyDescent="0.2">
      <c r="G156" s="1" t="s">
        <v>247</v>
      </c>
    </row>
    <row r="157" spans="7:7" ht="50.25" customHeight="1" x14ac:dyDescent="0.2">
      <c r="G157" s="1" t="s">
        <v>248</v>
      </c>
    </row>
    <row r="158" spans="7:7" ht="50.25" customHeight="1" x14ac:dyDescent="0.2">
      <c r="G158" s="1" t="s">
        <v>249</v>
      </c>
    </row>
    <row r="159" spans="7:7" ht="50.25" customHeight="1" x14ac:dyDescent="0.2"/>
    <row r="160" spans="7:7" ht="50.25" customHeight="1" x14ac:dyDescent="0.2"/>
    <row r="161" ht="50.25" customHeight="1" x14ac:dyDescent="0.2"/>
    <row r="162" ht="50.25" customHeight="1" x14ac:dyDescent="0.2"/>
    <row r="163" ht="50.25" customHeight="1" x14ac:dyDescent="0.2"/>
    <row r="164" ht="50.25" customHeight="1" x14ac:dyDescent="0.2"/>
    <row r="165" ht="50.25" customHeight="1" x14ac:dyDescent="0.2"/>
    <row r="166" ht="50.25" customHeight="1" x14ac:dyDescent="0.2"/>
    <row r="167" ht="50.25" customHeight="1" x14ac:dyDescent="0.2"/>
    <row r="168" ht="50.25" customHeight="1" x14ac:dyDescent="0.2"/>
    <row r="169" ht="50.25" customHeight="1" x14ac:dyDescent="0.2"/>
    <row r="170" ht="50.25" customHeight="1" x14ac:dyDescent="0.2"/>
    <row r="171" ht="50.25" customHeight="1" x14ac:dyDescent="0.2"/>
    <row r="172" ht="50.25" customHeight="1" x14ac:dyDescent="0.2"/>
  </sheetData>
  <mergeCells count="113">
    <mergeCell ref="A1:N1"/>
    <mergeCell ref="A2:N2"/>
    <mergeCell ref="A3:N3"/>
    <mergeCell ref="A4:E6"/>
    <mergeCell ref="F4:F6"/>
    <mergeCell ref="G4:G6"/>
    <mergeCell ref="H4:H6"/>
    <mergeCell ref="I4:I6"/>
    <mergeCell ref="J4:K4"/>
    <mergeCell ref="L4:N4"/>
    <mergeCell ref="A11:E11"/>
    <mergeCell ref="A12:E16"/>
    <mergeCell ref="A17:E18"/>
    <mergeCell ref="A19:E19"/>
    <mergeCell ref="A20:E20"/>
    <mergeCell ref="A21:E21"/>
    <mergeCell ref="J5:K5"/>
    <mergeCell ref="L5:N5"/>
    <mergeCell ref="A7:E7"/>
    <mergeCell ref="A8:E8"/>
    <mergeCell ref="A9:E9"/>
    <mergeCell ref="A10:E10"/>
    <mergeCell ref="A28:E28"/>
    <mergeCell ref="A29:C43"/>
    <mergeCell ref="D29:D43"/>
    <mergeCell ref="A44:E44"/>
    <mergeCell ref="A45:E45"/>
    <mergeCell ref="A46:E46"/>
    <mergeCell ref="A22:E22"/>
    <mergeCell ref="A23:E23"/>
    <mergeCell ref="A24:E24"/>
    <mergeCell ref="A25:E25"/>
    <mergeCell ref="A26:E26"/>
    <mergeCell ref="A27:E27"/>
    <mergeCell ref="A53:E53"/>
    <mergeCell ref="A54:E54"/>
    <mergeCell ref="A55:E55"/>
    <mergeCell ref="A56:E56"/>
    <mergeCell ref="A57:E68"/>
    <mergeCell ref="A69:E69"/>
    <mergeCell ref="A47:E47"/>
    <mergeCell ref="A48:E48"/>
    <mergeCell ref="A49:E49"/>
    <mergeCell ref="A50:E50"/>
    <mergeCell ref="A51:E51"/>
    <mergeCell ref="A52:E52"/>
    <mergeCell ref="A76:E76"/>
    <mergeCell ref="A77:E77"/>
    <mergeCell ref="A78:E92"/>
    <mergeCell ref="A93:E93"/>
    <mergeCell ref="A94:E94"/>
    <mergeCell ref="A95:E95"/>
    <mergeCell ref="A70:E70"/>
    <mergeCell ref="A71:E71"/>
    <mergeCell ref="A72:E72"/>
    <mergeCell ref="A73:E73"/>
    <mergeCell ref="A74:E74"/>
    <mergeCell ref="A75:E75"/>
    <mergeCell ref="L124:M124"/>
    <mergeCell ref="A103:E103"/>
    <mergeCell ref="A104:E115"/>
    <mergeCell ref="A116:E116"/>
    <mergeCell ref="A117:E117"/>
    <mergeCell ref="A118:E118"/>
    <mergeCell ref="A119:E119"/>
    <mergeCell ref="A96:E96"/>
    <mergeCell ref="A97:E97"/>
    <mergeCell ref="A98:E98"/>
    <mergeCell ref="A99:E99"/>
    <mergeCell ref="A101:E101"/>
    <mergeCell ref="A102:E102"/>
    <mergeCell ref="C126:D126"/>
    <mergeCell ref="C128:D128"/>
    <mergeCell ref="I128:J128"/>
    <mergeCell ref="C129:D129"/>
    <mergeCell ref="I129:J129"/>
    <mergeCell ref="C130:D130"/>
    <mergeCell ref="I130:J130"/>
    <mergeCell ref="A120:E120"/>
    <mergeCell ref="A121:E121"/>
    <mergeCell ref="A122:E122"/>
    <mergeCell ref="A123:E123"/>
    <mergeCell ref="J124:K124"/>
    <mergeCell ref="C134:D134"/>
    <mergeCell ref="I134:J134"/>
    <mergeCell ref="A135:A136"/>
    <mergeCell ref="C135:D135"/>
    <mergeCell ref="I135:J135"/>
    <mergeCell ref="C136:D136"/>
    <mergeCell ref="I136:J136"/>
    <mergeCell ref="C131:D131"/>
    <mergeCell ref="I131:J131"/>
    <mergeCell ref="C132:D132"/>
    <mergeCell ref="I132:J132"/>
    <mergeCell ref="C133:D133"/>
    <mergeCell ref="I133:J133"/>
    <mergeCell ref="A141:A142"/>
    <mergeCell ref="C141:D141"/>
    <mergeCell ref="I141:J141"/>
    <mergeCell ref="C142:D142"/>
    <mergeCell ref="I142:J142"/>
    <mergeCell ref="A143:A144"/>
    <mergeCell ref="C143:D143"/>
    <mergeCell ref="C144:D144"/>
    <mergeCell ref="A137:A138"/>
    <mergeCell ref="C137:D137"/>
    <mergeCell ref="I137:J137"/>
    <mergeCell ref="C138:D138"/>
    <mergeCell ref="I138:J138"/>
    <mergeCell ref="A139:A140"/>
    <mergeCell ref="C139:D139"/>
    <mergeCell ref="I139:J139"/>
    <mergeCell ref="I140:J140"/>
  </mergeCells>
  <pageMargins left="1.1811023622047245" right="0" top="0" bottom="0" header="0.19685039370078741" footer="0.19685039370078741"/>
  <pageSetup paperSize="9" scale="29" orientation="landscape" r:id="rId1"/>
  <headerFooter alignWithMargins="0"/>
  <rowBreaks count="2" manualBreakCount="2">
    <brk id="54" max="13" man="1"/>
    <brk id="1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№2-(измен. ВМП,ЭКО)</vt:lpstr>
      <vt:lpstr>'Приложение №2-(измен. ВМП,ЭКО)'!Область_печати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kazanceva</cp:lastModifiedBy>
  <dcterms:created xsi:type="dcterms:W3CDTF">2021-02-11T01:00:12Z</dcterms:created>
  <dcterms:modified xsi:type="dcterms:W3CDTF">2021-03-01T03:48:10Z</dcterms:modified>
</cp:coreProperties>
</file>